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5"/>
  </bookViews>
  <sheets>
    <sheet name="20,00" sheetId="1" r:id="rId1"/>
    <sheet name="21,00" sheetId="2" r:id="rId2"/>
    <sheet name="22,00" sheetId="3" r:id="rId3"/>
    <sheet name="23,00" sheetId="4" r:id="rId4"/>
    <sheet name="24,00" sheetId="5" r:id="rId5"/>
    <sheet name="25,00" sheetId="6" r:id="rId6"/>
  </sheets>
  <definedNames/>
  <calcPr fullCalcOnLoad="1"/>
</workbook>
</file>

<file path=xl/sharedStrings.xml><?xml version="1.0" encoding="utf-8"?>
<sst xmlns="http://schemas.openxmlformats.org/spreadsheetml/2006/main" count="672" uniqueCount="112">
  <si>
    <t xml:space="preserve">            PLANILHA DE CUSTOS E FORMAÇÃO DE PREÇOS DE VENDA</t>
  </si>
  <si>
    <t xml:space="preserve">                                                      Fardo 30Kg</t>
  </si>
  <si>
    <t>Informações</t>
  </si>
  <si>
    <t>Vendas Média – Mês      -Frds</t>
  </si>
  <si>
    <t>A – Custo de Matéria Prima</t>
  </si>
  <si>
    <t>Base: Arroz em casca 50Kg</t>
  </si>
  <si>
    <t>1-Arroz em Casca - saca 50Kg</t>
  </si>
  <si>
    <t>2-Funrural</t>
  </si>
  <si>
    <t>3-Frete até a Indústria</t>
  </si>
  <si>
    <t>4-Comissão de Compra</t>
  </si>
  <si>
    <t>5-C.D.O.(Com. Defesa Orizicultura)</t>
  </si>
  <si>
    <t>7-Carregamento</t>
  </si>
  <si>
    <t>8-(-) Crédito de I.C.M.S.</t>
  </si>
  <si>
    <t>9-Outras</t>
  </si>
  <si>
    <t>11-Custo por Kg</t>
  </si>
  <si>
    <t>12-Renda/Kg Arroz em casca/Fardo</t>
  </si>
  <si>
    <t>B-CUSTO DE EMBALAGEM</t>
  </si>
  <si>
    <t>14.0-Quantidade de Pacote p/ Kg de Filme</t>
  </si>
  <si>
    <t>14.1-Embalagem 5Kg                        Pct</t>
  </si>
  <si>
    <t>14.2-Embalagem 1Kg                        Pct</t>
  </si>
  <si>
    <t>15-Custo da Embalagem  CIF</t>
  </si>
  <si>
    <t>16-Custo por Kg – filme</t>
  </si>
  <si>
    <t>17-(-) Crédito de I.C.M.S.</t>
  </si>
  <si>
    <t>18-Custo por Kg Líquido</t>
  </si>
  <si>
    <t>19-Custo da Reembalagem (frd)</t>
  </si>
  <si>
    <t>20-Custo por Mil – R$</t>
  </si>
  <si>
    <t>21-(-) Crédito do I.C.M.S.</t>
  </si>
  <si>
    <t>22-I.P.I.</t>
  </si>
  <si>
    <t>23-Custo por Fardo Líquido</t>
  </si>
  <si>
    <t>24-Média de Venda - % / Fardos</t>
  </si>
  <si>
    <t>25-Fardo   6x5</t>
  </si>
  <si>
    <t>26-Fardo 30x1</t>
  </si>
  <si>
    <t>27-Reembalagem</t>
  </si>
  <si>
    <t>28-Custo Total de Embalagem / Frd</t>
  </si>
  <si>
    <t>C - CUSTOS FIXOS</t>
  </si>
  <si>
    <t>Totais</t>
  </si>
  <si>
    <t>Unitário</t>
  </si>
  <si>
    <t>30-Custos Indiretos de Produção</t>
  </si>
  <si>
    <t>31-Breques e Rolets</t>
  </si>
  <si>
    <t xml:space="preserve">32-Lenha </t>
  </si>
  <si>
    <t>33-Energia Elétrica (-) I.C.M.S.</t>
  </si>
  <si>
    <t>34-Mão de Obra de Produção</t>
  </si>
  <si>
    <t>35-Encargos Sociais s/ mão de obra 60%</t>
  </si>
  <si>
    <t>36-Manutenção Industrial</t>
  </si>
  <si>
    <t>37-Alimentação e Transp. Funcionários</t>
  </si>
  <si>
    <t>38-Uniforme/Equip. de Segurança</t>
  </si>
  <si>
    <t>39-Depreciação</t>
  </si>
  <si>
    <t>40-Água (Casan)</t>
  </si>
  <si>
    <t>41-Outras</t>
  </si>
  <si>
    <t>43-Despesas de Administração</t>
  </si>
  <si>
    <t>44-Salários de Administração</t>
  </si>
  <si>
    <t>45-Encargos Sociais s/ salários 60%</t>
  </si>
  <si>
    <t>46-Pro-Labore</t>
  </si>
  <si>
    <t>47-Encargos s/ pró- labore 15%</t>
  </si>
  <si>
    <t>48-Seguros- (Vida, incêndio, Veículos)</t>
  </si>
  <si>
    <t>49-Aluguéis</t>
  </si>
  <si>
    <t>50-O Tibutos ( IPTU, Alvará, I Sind..)</t>
  </si>
  <si>
    <t>51-Material de Expediente</t>
  </si>
  <si>
    <t>52- Desp. Comunicação ( fone/fax/correio)</t>
  </si>
  <si>
    <t>53-Assistência Contábil</t>
  </si>
  <si>
    <t>54-Assistência Jurídica</t>
  </si>
  <si>
    <t>55-Assessoria/ Consultoria/Treinamento</t>
  </si>
  <si>
    <t>56-Combust e manutenções veículos</t>
  </si>
  <si>
    <t>57-Manutenção máquinas equipamentos</t>
  </si>
  <si>
    <t>58-Brindes e doações</t>
  </si>
  <si>
    <t>59-Manutenção programas/ informática</t>
  </si>
  <si>
    <t>60-Assist Médica/ Odont (convênios)</t>
  </si>
  <si>
    <t>61-Propaganda e publicidade</t>
  </si>
  <si>
    <t>62-Bonificações, Enxovais supermer</t>
  </si>
  <si>
    <t>63-Jornais e revistas</t>
  </si>
  <si>
    <t>64-mensalidades p/ associações</t>
  </si>
  <si>
    <t>65-Outras</t>
  </si>
  <si>
    <t>67-Despesas Financeiras</t>
  </si>
  <si>
    <t>68-Tarifas de cobrança de duplicatas</t>
  </si>
  <si>
    <t>69-Desp. Bancárias ( talões, extratos...)</t>
  </si>
  <si>
    <t>70-Juros e correções s/ investimentos</t>
  </si>
  <si>
    <t>71-Juros e Correções sobre impostos</t>
  </si>
  <si>
    <t>72- Outros</t>
  </si>
  <si>
    <t>75-CUSTO TOTAL DE PRODUÇÃO (29+74)</t>
  </si>
  <si>
    <t>76-Frete até o destino</t>
  </si>
  <si>
    <t>77-Classificação (R$ 1,49/T) - frd</t>
  </si>
  <si>
    <t>G- DESPESAS SOBRE VENDA</t>
  </si>
  <si>
    <t>80-ICMS</t>
  </si>
  <si>
    <t>81-PIS + COFINS</t>
  </si>
  <si>
    <t>82-CPMF</t>
  </si>
  <si>
    <t>83-Comissão sobre venda</t>
  </si>
  <si>
    <t>84-Marketing</t>
  </si>
  <si>
    <t>85- Despesas financeiras</t>
  </si>
  <si>
    <t>86-Imposto de renda</t>
  </si>
  <si>
    <t>87-Fretes s/ venda</t>
  </si>
  <si>
    <t>88-Lucro líquido – antes do I Renda</t>
  </si>
  <si>
    <t>89-TOTAL DAS DESPESAS S/ VENDA</t>
  </si>
  <si>
    <t>90-PREÇO DE VENDA</t>
  </si>
  <si>
    <t>%</t>
  </si>
  <si>
    <t>A VISTA</t>
  </si>
  <si>
    <t>TIPO 1</t>
  </si>
  <si>
    <t>TIPO 2</t>
  </si>
  <si>
    <t>TIPO 3</t>
  </si>
  <si>
    <t>TIPO 4</t>
  </si>
  <si>
    <t>TIPO 5</t>
  </si>
  <si>
    <t>ABAIXO DO PADRÃO</t>
  </si>
  <si>
    <t>CONSUMO ANIMAL</t>
  </si>
  <si>
    <t>74-TOTAL DOS CUSTOS FIXOS(42+66+73)</t>
  </si>
  <si>
    <t>79-CUSTO UNITÁRIO TOTAL  frd(75+78)</t>
  </si>
  <si>
    <t>78-TOTAL (76+77)</t>
  </si>
  <si>
    <t>73-TOTAL (68 a 72)</t>
  </si>
  <si>
    <t>66-TOTAL (43 a 65)</t>
  </si>
  <si>
    <t>42-TOTAL (31 a 41)</t>
  </si>
  <si>
    <t>29-Total dos Custos Variáveis (13 + 28)</t>
  </si>
  <si>
    <t>6-Classificação R$1,49/ton</t>
  </si>
  <si>
    <r>
      <t xml:space="preserve">10-Custo Total p/ Saco 50Kg  </t>
    </r>
    <r>
      <rPr>
        <b/>
        <sz val="12"/>
        <rFont val="Arial"/>
        <family val="2"/>
      </rPr>
      <t>(1 a 9)</t>
    </r>
  </si>
  <si>
    <r>
      <t xml:space="preserve">13-Custo da M. Prima por Fardo/30Kg   </t>
    </r>
    <r>
      <rPr>
        <b/>
        <sz val="11"/>
        <rFont val="Arial"/>
        <family val="2"/>
      </rPr>
      <t>(11x12)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</si>
</sst>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&quot;R$ &quot;* #,##0.0_);_(&quot;R$ &quot;* \(#,##0.0\);_(&quot;R$ &quot;* &quot;-&quot;??_);_(@_)"/>
    <numFmt numFmtId="171" formatCode="_(&quot;R$ &quot;* #,##0.000_);_(&quot;R$ &quot;* \(#,##0.000\);_(&quot;R$ &quot;* &quot;-&quot;??_);_(@_)"/>
    <numFmt numFmtId="172" formatCode="_(* #,##0.000_);_(* \(#,##0.000\);_(* &quot;-&quot;???_);_(@_)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4" fontId="2" fillId="0" borderId="0" xfId="15" applyFont="1" applyAlignment="1">
      <alignment/>
    </xf>
    <xf numFmtId="0" fontId="2" fillId="0" borderId="1" xfId="0" applyFont="1" applyBorder="1" applyAlignment="1">
      <alignment/>
    </xf>
    <xf numFmtId="44" fontId="2" fillId="0" borderId="1" xfId="15" applyFont="1" applyBorder="1" applyAlignment="1">
      <alignment/>
    </xf>
    <xf numFmtId="3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171" fontId="2" fillId="0" borderId="1" xfId="15" applyNumberFormat="1" applyFont="1" applyBorder="1" applyAlignment="1">
      <alignment/>
    </xf>
    <xf numFmtId="0" fontId="1" fillId="0" borderId="1" xfId="0" applyFont="1" applyBorder="1" applyAlignment="1">
      <alignment/>
    </xf>
    <xf numFmtId="44" fontId="1" fillId="0" borderId="1" xfId="15" applyFont="1" applyBorder="1" applyAlignment="1">
      <alignment/>
    </xf>
    <xf numFmtId="170" fontId="2" fillId="0" borderId="1" xfId="15" applyNumberFormat="1" applyFont="1" applyBorder="1" applyAlignment="1">
      <alignment/>
    </xf>
    <xf numFmtId="171" fontId="1" fillId="0" borderId="1" xfId="15" applyNumberFormat="1" applyFont="1" applyBorder="1" applyAlignment="1">
      <alignment/>
    </xf>
    <xf numFmtId="44" fontId="1" fillId="0" borderId="1" xfId="15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44" fontId="1" fillId="0" borderId="1" xfId="15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44" fontId="4" fillId="0" borderId="1" xfId="15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4" fontId="5" fillId="0" borderId="1" xfId="15" applyFont="1" applyBorder="1" applyAlignment="1">
      <alignment/>
    </xf>
    <xf numFmtId="0" fontId="5" fillId="0" borderId="0" xfId="0" applyFont="1" applyAlignment="1">
      <alignment/>
    </xf>
    <xf numFmtId="44" fontId="5" fillId="0" borderId="0" xfId="15" applyFont="1" applyAlignment="1">
      <alignment/>
    </xf>
    <xf numFmtId="0" fontId="5" fillId="0" borderId="1" xfId="0" applyFont="1" applyBorder="1" applyAlignment="1">
      <alignment horizontal="center"/>
    </xf>
    <xf numFmtId="171" fontId="5" fillId="0" borderId="0" xfId="15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1">
      <selection activeCell="C11" sqref="C11"/>
    </sheetView>
  </sheetViews>
  <sheetFormatPr defaultColWidth="9.140625" defaultRowHeight="12.75"/>
  <cols>
    <col min="1" max="1" width="50.57421875" style="1" customWidth="1"/>
    <col min="2" max="2" width="18.140625" style="1" customWidth="1"/>
    <col min="3" max="3" width="16.140625" style="2" customWidth="1"/>
  </cols>
  <sheetData>
    <row r="1" spans="1:3" ht="15.75">
      <c r="A1" s="8" t="s">
        <v>0</v>
      </c>
      <c r="B1" s="8"/>
      <c r="C1" s="9"/>
    </row>
    <row r="2" spans="1:3" ht="15.75">
      <c r="A2" s="8" t="s">
        <v>1</v>
      </c>
      <c r="B2" s="3"/>
      <c r="C2" s="4"/>
    </row>
    <row r="3" spans="1:3" ht="15.75">
      <c r="A3" s="8" t="s">
        <v>2</v>
      </c>
      <c r="B3" s="3"/>
      <c r="C3" s="4"/>
    </row>
    <row r="4" spans="1:3" ht="15">
      <c r="A4" s="3" t="s">
        <v>3</v>
      </c>
      <c r="B4" s="5">
        <v>40000</v>
      </c>
      <c r="C4" s="4"/>
    </row>
    <row r="5" spans="1:3" ht="12.75">
      <c r="A5" s="22"/>
      <c r="B5" s="22"/>
      <c r="C5" s="23"/>
    </row>
    <row r="6" spans="1:3" ht="15">
      <c r="A6" s="3" t="s">
        <v>4</v>
      </c>
      <c r="B6" s="3"/>
      <c r="C6" s="4"/>
    </row>
    <row r="7" spans="1:3" ht="12.75">
      <c r="A7" s="22"/>
      <c r="B7" s="22"/>
      <c r="C7" s="23"/>
    </row>
    <row r="8" spans="1:3" ht="15">
      <c r="A8" s="3" t="s">
        <v>5</v>
      </c>
      <c r="B8" s="3"/>
      <c r="C8" s="4"/>
    </row>
    <row r="9" spans="1:3" ht="12.75">
      <c r="A9" s="22"/>
      <c r="B9" s="22"/>
      <c r="C9" s="23"/>
    </row>
    <row r="10" spans="1:3" ht="15.75">
      <c r="A10" s="8" t="s">
        <v>6</v>
      </c>
      <c r="B10" s="8"/>
      <c r="C10" s="9">
        <v>20</v>
      </c>
    </row>
    <row r="11" spans="1:3" ht="15">
      <c r="A11" s="3" t="s">
        <v>7</v>
      </c>
      <c r="B11" s="6">
        <v>0.022</v>
      </c>
      <c r="C11" s="4">
        <f>(C10*2.2%)</f>
        <v>0.44000000000000006</v>
      </c>
    </row>
    <row r="12" spans="1:3" ht="15">
      <c r="A12" s="3" t="s">
        <v>8</v>
      </c>
      <c r="B12" s="3"/>
      <c r="C12" s="4">
        <v>0.8</v>
      </c>
    </row>
    <row r="13" spans="1:3" ht="15">
      <c r="A13" s="3" t="s">
        <v>9</v>
      </c>
      <c r="B13" s="6">
        <v>0.03</v>
      </c>
      <c r="C13" s="4">
        <f>(C10*3%)</f>
        <v>0.6</v>
      </c>
    </row>
    <row r="14" spans="1:3" ht="15">
      <c r="A14" s="3" t="s">
        <v>10</v>
      </c>
      <c r="B14" s="3"/>
      <c r="C14" s="4">
        <v>0.17</v>
      </c>
    </row>
    <row r="15" spans="1:3" ht="15">
      <c r="A15" s="3" t="s">
        <v>109</v>
      </c>
      <c r="B15" s="3"/>
      <c r="C15" s="4">
        <v>0</v>
      </c>
    </row>
    <row r="16" spans="1:3" ht="15">
      <c r="A16" s="3" t="s">
        <v>11</v>
      </c>
      <c r="B16" s="3"/>
      <c r="C16" s="4">
        <v>0.12</v>
      </c>
    </row>
    <row r="17" spans="1:3" ht="15">
      <c r="A17" s="3" t="s">
        <v>12</v>
      </c>
      <c r="B17" s="6">
        <v>0</v>
      </c>
      <c r="C17" s="4">
        <v>0</v>
      </c>
    </row>
    <row r="18" spans="1:3" ht="15">
      <c r="A18" s="3" t="s">
        <v>13</v>
      </c>
      <c r="B18" s="3"/>
      <c r="C18" s="4">
        <v>0</v>
      </c>
    </row>
    <row r="19" spans="1:3" ht="12.75">
      <c r="A19" s="22"/>
      <c r="B19" s="22"/>
      <c r="C19" s="23"/>
    </row>
    <row r="20" spans="1:3" ht="15.75">
      <c r="A20" s="3" t="s">
        <v>110</v>
      </c>
      <c r="B20" s="3"/>
      <c r="C20" s="4">
        <f>SUM(C10:C18)</f>
        <v>22.130000000000006</v>
      </c>
    </row>
    <row r="21" spans="1:3" ht="15">
      <c r="A21" s="3" t="s">
        <v>14</v>
      </c>
      <c r="B21" s="3"/>
      <c r="C21" s="7">
        <f>(C20/50)</f>
        <v>0.4426000000000001</v>
      </c>
    </row>
    <row r="22" spans="1:3" ht="12.75">
      <c r="A22" s="22"/>
      <c r="B22" s="22"/>
      <c r="C22" s="23"/>
    </row>
    <row r="23" spans="1:3" ht="15">
      <c r="A23" s="3" t="s">
        <v>15</v>
      </c>
      <c r="B23" s="6">
        <v>0.65</v>
      </c>
      <c r="C23" s="4">
        <v>46.15</v>
      </c>
    </row>
    <row r="24" spans="1:3" ht="12.75">
      <c r="A24" s="22"/>
      <c r="B24" s="22"/>
      <c r="C24" s="23"/>
    </row>
    <row r="25" spans="1:3" ht="15.75">
      <c r="A25" s="8" t="s">
        <v>111</v>
      </c>
      <c r="B25" s="8"/>
      <c r="C25" s="9">
        <f>(C21*46.15)</f>
        <v>20.425990000000006</v>
      </c>
    </row>
    <row r="26" spans="1:3" ht="12.75">
      <c r="A26" s="22"/>
      <c r="B26" s="22"/>
      <c r="C26" s="23"/>
    </row>
    <row r="27" spans="1:3" ht="12.75">
      <c r="A27" s="24"/>
      <c r="B27" s="24"/>
      <c r="C27" s="25"/>
    </row>
    <row r="28" spans="1:3" ht="15.75">
      <c r="A28" s="8" t="s">
        <v>16</v>
      </c>
      <c r="B28" s="3"/>
      <c r="C28" s="4"/>
    </row>
    <row r="29" spans="1:3" ht="15">
      <c r="A29" s="3" t="s">
        <v>17</v>
      </c>
      <c r="B29" s="3"/>
      <c r="C29" s="4"/>
    </row>
    <row r="30" spans="1:3" ht="15">
      <c r="A30" s="3" t="s">
        <v>18</v>
      </c>
      <c r="B30" s="16">
        <v>55</v>
      </c>
      <c r="C30" s="4"/>
    </row>
    <row r="31" spans="1:3" ht="15">
      <c r="A31" s="3" t="s">
        <v>19</v>
      </c>
      <c r="B31" s="16">
        <v>240</v>
      </c>
      <c r="C31" s="4"/>
    </row>
    <row r="32" spans="1:3" ht="12.75">
      <c r="A32" s="22"/>
      <c r="B32" s="26"/>
      <c r="C32" s="23"/>
    </row>
    <row r="33" spans="1:3" ht="15">
      <c r="A33" s="3" t="s">
        <v>20</v>
      </c>
      <c r="B33" s="16"/>
      <c r="C33" s="4"/>
    </row>
    <row r="34" spans="1:3" ht="15">
      <c r="A34" s="3" t="s">
        <v>21</v>
      </c>
      <c r="B34" s="16"/>
      <c r="C34" s="4">
        <v>6.3</v>
      </c>
    </row>
    <row r="35" spans="1:3" ht="15">
      <c r="A35" s="3" t="s">
        <v>22</v>
      </c>
      <c r="B35" s="17">
        <v>0.17</v>
      </c>
      <c r="C35" s="4">
        <v>-1.07</v>
      </c>
    </row>
    <row r="36" spans="1:3" ht="15.75">
      <c r="A36" s="8" t="s">
        <v>23</v>
      </c>
      <c r="B36" s="14"/>
      <c r="C36" s="9">
        <v>5.22</v>
      </c>
    </row>
    <row r="37" spans="1:3" ht="12.75">
      <c r="A37" s="22"/>
      <c r="B37" s="26"/>
      <c r="C37" s="23"/>
    </row>
    <row r="38" spans="1:3" ht="15">
      <c r="A38" s="3" t="s">
        <v>24</v>
      </c>
      <c r="B38" s="16"/>
      <c r="C38" s="4"/>
    </row>
    <row r="39" spans="1:3" ht="15">
      <c r="A39" s="3" t="s">
        <v>25</v>
      </c>
      <c r="B39" s="16">
        <v>100</v>
      </c>
      <c r="C39" s="4">
        <v>0.23</v>
      </c>
    </row>
    <row r="40" spans="1:3" ht="15">
      <c r="A40" s="3" t="s">
        <v>26</v>
      </c>
      <c r="B40" s="18">
        <v>0.17</v>
      </c>
      <c r="C40" s="4">
        <v>-0.03</v>
      </c>
    </row>
    <row r="41" spans="1:3" ht="15">
      <c r="A41" s="3" t="s">
        <v>27</v>
      </c>
      <c r="B41" s="18">
        <v>0.15</v>
      </c>
      <c r="C41" s="4">
        <v>0.03</v>
      </c>
    </row>
    <row r="42" spans="1:3" ht="15.75">
      <c r="A42" s="8" t="s">
        <v>28</v>
      </c>
      <c r="B42" s="14"/>
      <c r="C42" s="9">
        <v>0.23</v>
      </c>
    </row>
    <row r="43" spans="1:3" ht="12.75">
      <c r="A43" s="19"/>
      <c r="B43" s="21"/>
      <c r="C43" s="20"/>
    </row>
    <row r="44" spans="1:3" ht="15">
      <c r="A44" s="3" t="s">
        <v>29</v>
      </c>
      <c r="B44" s="16"/>
      <c r="C44" s="4"/>
    </row>
    <row r="45" spans="1:3" ht="15">
      <c r="A45" s="3" t="s">
        <v>30</v>
      </c>
      <c r="B45" s="18">
        <v>0.75</v>
      </c>
      <c r="C45" s="4">
        <v>0.56</v>
      </c>
    </row>
    <row r="46" spans="1:3" ht="15">
      <c r="A46" s="3" t="s">
        <v>31</v>
      </c>
      <c r="B46" s="18">
        <v>0.25</v>
      </c>
      <c r="C46" s="4">
        <v>0.65</v>
      </c>
    </row>
    <row r="47" spans="1:3" ht="15">
      <c r="A47" s="3" t="s">
        <v>32</v>
      </c>
      <c r="B47" s="16"/>
      <c r="C47" s="4">
        <v>0.23</v>
      </c>
    </row>
    <row r="48" spans="1:3" ht="15.75">
      <c r="A48" s="8" t="s">
        <v>33</v>
      </c>
      <c r="B48" s="16"/>
      <c r="C48" s="9">
        <v>1.44</v>
      </c>
    </row>
    <row r="49" spans="1:3" ht="12.75">
      <c r="A49" s="19"/>
      <c r="B49" s="19"/>
      <c r="C49" s="20"/>
    </row>
    <row r="50" spans="1:3" ht="15.75">
      <c r="A50" s="8" t="s">
        <v>108</v>
      </c>
      <c r="B50" s="8"/>
      <c r="C50" s="9">
        <f>(C25+C48)</f>
        <v>21.865990000000007</v>
      </c>
    </row>
    <row r="52" spans="1:3" ht="15.75">
      <c r="A52" s="8" t="s">
        <v>34</v>
      </c>
      <c r="B52" s="14" t="s">
        <v>35</v>
      </c>
      <c r="C52" s="15" t="s">
        <v>36</v>
      </c>
    </row>
    <row r="53" spans="1:3" ht="15">
      <c r="A53" s="3" t="s">
        <v>37</v>
      </c>
      <c r="B53" s="4">
        <v>0</v>
      </c>
      <c r="C53" s="7">
        <f>(B53/B4)</f>
        <v>0</v>
      </c>
    </row>
    <row r="54" spans="1:3" ht="15">
      <c r="A54" s="3" t="s">
        <v>38</v>
      </c>
      <c r="B54" s="4">
        <v>2400</v>
      </c>
      <c r="C54" s="7">
        <f>(B54/B4)</f>
        <v>0.06</v>
      </c>
    </row>
    <row r="55" spans="1:3" ht="15">
      <c r="A55" s="3" t="s">
        <v>39</v>
      </c>
      <c r="B55" s="4">
        <v>4400</v>
      </c>
      <c r="C55" s="7">
        <f>(B55/B4)</f>
        <v>0.11</v>
      </c>
    </row>
    <row r="56" spans="1:3" ht="15">
      <c r="A56" s="3" t="s">
        <v>40</v>
      </c>
      <c r="B56" s="4">
        <v>16800</v>
      </c>
      <c r="C56" s="7">
        <f>(B56/B4)</f>
        <v>0.42</v>
      </c>
    </row>
    <row r="57" spans="1:3" ht="15">
      <c r="A57" s="3" t="s">
        <v>41</v>
      </c>
      <c r="B57" s="4">
        <v>22800</v>
      </c>
      <c r="C57" s="7">
        <f>(B57/B4)</f>
        <v>0.57</v>
      </c>
    </row>
    <row r="58" spans="1:3" ht="15">
      <c r="A58" s="3" t="s">
        <v>42</v>
      </c>
      <c r="B58" s="4">
        <v>13680</v>
      </c>
      <c r="C58" s="7">
        <f>(B58/B4)</f>
        <v>0.342</v>
      </c>
    </row>
    <row r="59" spans="1:3" ht="15">
      <c r="A59" s="3" t="s">
        <v>43</v>
      </c>
      <c r="B59" s="4">
        <v>5000</v>
      </c>
      <c r="C59" s="7">
        <f>(B59/B4)</f>
        <v>0.125</v>
      </c>
    </row>
    <row r="60" spans="1:3" ht="15">
      <c r="A60" s="3" t="s">
        <v>44</v>
      </c>
      <c r="B60" s="4">
        <v>3000</v>
      </c>
      <c r="C60" s="7">
        <f>(B60/B4)</f>
        <v>0.075</v>
      </c>
    </row>
    <row r="61" spans="1:3" ht="15">
      <c r="A61" s="3" t="s">
        <v>45</v>
      </c>
      <c r="B61" s="4">
        <v>1000</v>
      </c>
      <c r="C61" s="7">
        <f>(B61/B4)</f>
        <v>0.025</v>
      </c>
    </row>
    <row r="62" spans="1:3" ht="15">
      <c r="A62" s="3" t="s">
        <v>46</v>
      </c>
      <c r="B62" s="4">
        <v>5000</v>
      </c>
      <c r="C62" s="7">
        <f>(B62/B4)</f>
        <v>0.125</v>
      </c>
    </row>
    <row r="63" spans="1:3" ht="15">
      <c r="A63" s="3" t="s">
        <v>47</v>
      </c>
      <c r="B63" s="4">
        <v>500</v>
      </c>
      <c r="C63" s="7">
        <f>(B63/B4)</f>
        <v>0.0125</v>
      </c>
    </row>
    <row r="64" spans="1:3" ht="15">
      <c r="A64" s="3" t="s">
        <v>48</v>
      </c>
      <c r="B64" s="4"/>
      <c r="C64" s="4"/>
    </row>
    <row r="65" spans="1:3" ht="12.75">
      <c r="A65" s="22"/>
      <c r="B65" s="23"/>
      <c r="C65" s="23"/>
    </row>
    <row r="66" spans="1:3" ht="15.75">
      <c r="A66" s="8" t="s">
        <v>107</v>
      </c>
      <c r="B66" s="9">
        <f>SUM(B54:B63)</f>
        <v>74580</v>
      </c>
      <c r="C66" s="9">
        <f>SUM(C54:C63)</f>
        <v>1.8644999999999998</v>
      </c>
    </row>
    <row r="67" spans="1:3" ht="12.75">
      <c r="A67" s="22"/>
      <c r="B67" s="23"/>
      <c r="C67" s="23"/>
    </row>
    <row r="68" spans="1:3" ht="15">
      <c r="A68" s="3" t="s">
        <v>49</v>
      </c>
      <c r="B68" s="4">
        <v>0</v>
      </c>
      <c r="C68" s="4"/>
    </row>
    <row r="69" spans="1:3" ht="15">
      <c r="A69" s="3" t="s">
        <v>50</v>
      </c>
      <c r="B69" s="4">
        <v>6720</v>
      </c>
      <c r="C69" s="7">
        <f>(B69/B4)</f>
        <v>0.168</v>
      </c>
    </row>
    <row r="70" spans="1:3" ht="15">
      <c r="A70" s="3" t="s">
        <v>51</v>
      </c>
      <c r="B70" s="4">
        <v>4100</v>
      </c>
      <c r="C70" s="7">
        <f>(B70/B4)</f>
        <v>0.1025</v>
      </c>
    </row>
    <row r="71" spans="1:3" ht="15">
      <c r="A71" s="3" t="s">
        <v>52</v>
      </c>
      <c r="B71" s="4">
        <v>24000</v>
      </c>
      <c r="C71" s="7">
        <f>(B71/B4)</f>
        <v>0.6</v>
      </c>
    </row>
    <row r="72" spans="1:3" ht="15">
      <c r="A72" s="3" t="s">
        <v>53</v>
      </c>
      <c r="B72" s="4">
        <v>3600</v>
      </c>
      <c r="C72" s="7">
        <f>(B72/B4)</f>
        <v>0.09</v>
      </c>
    </row>
    <row r="73" spans="1:3" ht="15">
      <c r="A73" s="3" t="s">
        <v>54</v>
      </c>
      <c r="B73" s="4">
        <v>1000</v>
      </c>
      <c r="C73" s="7">
        <f>(B73/B4)</f>
        <v>0.025</v>
      </c>
    </row>
    <row r="74" spans="1:3" ht="15">
      <c r="A74" s="3" t="s">
        <v>55</v>
      </c>
      <c r="B74" s="4">
        <v>500</v>
      </c>
      <c r="C74" s="7">
        <f>(B74/B4)</f>
        <v>0.0125</v>
      </c>
    </row>
    <row r="75" spans="1:3" ht="15">
      <c r="A75" s="3" t="s">
        <v>56</v>
      </c>
      <c r="B75" s="4">
        <v>1000</v>
      </c>
      <c r="C75" s="7">
        <f>(B75/B4)</f>
        <v>0.025</v>
      </c>
    </row>
    <row r="76" spans="1:3" ht="15">
      <c r="A76" s="3" t="s">
        <v>57</v>
      </c>
      <c r="B76" s="4">
        <v>1000</v>
      </c>
      <c r="C76" s="7">
        <f>(B76/B4)</f>
        <v>0.025</v>
      </c>
    </row>
    <row r="77" spans="1:3" ht="15">
      <c r="A77" s="3" t="s">
        <v>58</v>
      </c>
      <c r="B77" s="4">
        <v>1000</v>
      </c>
      <c r="C77" s="7">
        <f>(B77/B4)</f>
        <v>0.025</v>
      </c>
    </row>
    <row r="78" spans="1:3" ht="15">
      <c r="A78" s="3" t="s">
        <v>59</v>
      </c>
      <c r="B78" s="4">
        <v>1000</v>
      </c>
      <c r="C78" s="7">
        <f>(B78/B4)</f>
        <v>0.025</v>
      </c>
    </row>
    <row r="79" spans="1:3" ht="15">
      <c r="A79" s="3" t="s">
        <v>60</v>
      </c>
      <c r="B79" s="4">
        <v>500</v>
      </c>
      <c r="C79" s="7">
        <f>(B79/B4)</f>
        <v>0.0125</v>
      </c>
    </row>
    <row r="80" spans="1:3" ht="15">
      <c r="A80" s="3" t="s">
        <v>61</v>
      </c>
      <c r="B80" s="4">
        <v>1000</v>
      </c>
      <c r="C80" s="7">
        <f>(B80/B4)</f>
        <v>0.025</v>
      </c>
    </row>
    <row r="81" spans="1:3" ht="15">
      <c r="A81" s="3" t="s">
        <v>62</v>
      </c>
      <c r="B81" s="4">
        <v>1000</v>
      </c>
      <c r="C81" s="7">
        <f>(B81/B4)</f>
        <v>0.025</v>
      </c>
    </row>
    <row r="82" spans="1:3" ht="15">
      <c r="A82" s="3" t="s">
        <v>63</v>
      </c>
      <c r="B82" s="4">
        <v>500</v>
      </c>
      <c r="C82" s="7">
        <f>(B82/B4)</f>
        <v>0.0125</v>
      </c>
    </row>
    <row r="83" spans="1:3" ht="15">
      <c r="A83" s="3" t="s">
        <v>64</v>
      </c>
      <c r="B83" s="4">
        <v>100</v>
      </c>
      <c r="C83" s="7">
        <f>(B83/B4)</f>
        <v>0.0025</v>
      </c>
    </row>
    <row r="84" spans="1:3" ht="15">
      <c r="A84" s="3" t="s">
        <v>65</v>
      </c>
      <c r="B84" s="4">
        <v>500</v>
      </c>
      <c r="C84" s="7">
        <f>(B84/B4)</f>
        <v>0.0125</v>
      </c>
    </row>
    <row r="85" spans="1:3" ht="15">
      <c r="A85" s="3" t="s">
        <v>66</v>
      </c>
      <c r="B85" s="4">
        <v>200</v>
      </c>
      <c r="C85" s="7">
        <f>(B85/B4)</f>
        <v>0.005</v>
      </c>
    </row>
    <row r="86" spans="1:3" ht="15">
      <c r="A86" s="3" t="s">
        <v>67</v>
      </c>
      <c r="B86" s="4">
        <v>1000</v>
      </c>
      <c r="C86" s="7">
        <f>(B86/B4)</f>
        <v>0.025</v>
      </c>
    </row>
    <row r="87" spans="1:3" ht="15">
      <c r="A87" s="3" t="s">
        <v>68</v>
      </c>
      <c r="B87" s="4">
        <v>1000</v>
      </c>
      <c r="C87" s="7">
        <f>(B87/B4)</f>
        <v>0.025</v>
      </c>
    </row>
    <row r="88" spans="1:3" ht="15">
      <c r="A88" s="3" t="s">
        <v>69</v>
      </c>
      <c r="B88" s="4">
        <v>100</v>
      </c>
      <c r="C88" s="7">
        <f>(B88/B4)</f>
        <v>0.0025</v>
      </c>
    </row>
    <row r="89" spans="1:3" ht="15">
      <c r="A89" s="3" t="s">
        <v>70</v>
      </c>
      <c r="B89" s="4">
        <v>500</v>
      </c>
      <c r="C89" s="7">
        <f>(B89/B4)</f>
        <v>0.0125</v>
      </c>
    </row>
    <row r="90" spans="1:3" ht="15">
      <c r="A90" s="3" t="s">
        <v>71</v>
      </c>
      <c r="B90" s="4">
        <v>0</v>
      </c>
      <c r="C90" s="7"/>
    </row>
    <row r="91" spans="1:3" ht="15.75">
      <c r="A91" s="8" t="s">
        <v>106</v>
      </c>
      <c r="B91" s="9">
        <f>SUM(B68:B90)</f>
        <v>50320</v>
      </c>
      <c r="C91" s="11">
        <f>SUM(C69:C90)</f>
        <v>1.257999999999999</v>
      </c>
    </row>
    <row r="92" spans="1:3" ht="12.75">
      <c r="A92" s="24"/>
      <c r="B92" s="25"/>
      <c r="C92" s="27"/>
    </row>
    <row r="93" spans="1:3" ht="15.75">
      <c r="A93" s="8" t="s">
        <v>72</v>
      </c>
      <c r="B93" s="4"/>
      <c r="C93" s="7"/>
    </row>
    <row r="94" spans="1:3" ht="15">
      <c r="A94" s="3" t="s">
        <v>73</v>
      </c>
      <c r="B94" s="4">
        <v>300</v>
      </c>
      <c r="C94" s="7">
        <f>(B94/B4)</f>
        <v>0.0075</v>
      </c>
    </row>
    <row r="95" spans="1:3" ht="15">
      <c r="A95" s="3" t="s">
        <v>74</v>
      </c>
      <c r="B95" s="4">
        <v>50</v>
      </c>
      <c r="C95" s="7">
        <f>(B95/B4)</f>
        <v>0.00125</v>
      </c>
    </row>
    <row r="96" spans="1:3" ht="15">
      <c r="A96" s="3" t="s">
        <v>75</v>
      </c>
      <c r="B96" s="4">
        <v>0</v>
      </c>
      <c r="C96" s="4">
        <v>0</v>
      </c>
    </row>
    <row r="97" spans="1:3" ht="15">
      <c r="A97" s="3" t="s">
        <v>76</v>
      </c>
      <c r="B97" s="4">
        <v>0</v>
      </c>
      <c r="C97" s="10">
        <v>0</v>
      </c>
    </row>
    <row r="98" spans="1:3" ht="15">
      <c r="A98" s="3" t="s">
        <v>77</v>
      </c>
      <c r="B98" s="4">
        <v>0</v>
      </c>
      <c r="C98" s="4">
        <v>0</v>
      </c>
    </row>
    <row r="99" spans="1:3" ht="12.75">
      <c r="A99" s="22"/>
      <c r="B99" s="24"/>
      <c r="C99" s="23"/>
    </row>
    <row r="100" spans="1:3" ht="15.75">
      <c r="A100" s="8" t="s">
        <v>105</v>
      </c>
      <c r="B100" s="9">
        <f>SUM(B94:B98)</f>
        <v>350</v>
      </c>
      <c r="C100" s="11">
        <f>SUM(C94:C99)</f>
        <v>0.008749999999999999</v>
      </c>
    </row>
    <row r="101" spans="1:3" ht="15.75">
      <c r="A101" s="8" t="s">
        <v>102</v>
      </c>
      <c r="B101" s="9">
        <f>(B66+B91+B100)</f>
        <v>125250</v>
      </c>
      <c r="C101" s="9">
        <f>(C100+C91+C66)</f>
        <v>3.1312499999999988</v>
      </c>
    </row>
    <row r="102" spans="1:3" ht="15">
      <c r="A102" s="3"/>
      <c r="B102" s="3"/>
      <c r="C102" s="4"/>
    </row>
    <row r="103" spans="1:3" ht="15.75">
      <c r="A103" s="8" t="s">
        <v>78</v>
      </c>
      <c r="B103" s="8"/>
      <c r="C103" s="12">
        <f>(C50+C101)</f>
        <v>24.997240000000005</v>
      </c>
    </row>
    <row r="104" spans="1:3" ht="15">
      <c r="A104" s="3"/>
      <c r="B104" s="3"/>
      <c r="C104" s="4"/>
    </row>
    <row r="105" spans="1:3" ht="15">
      <c r="A105" s="3"/>
      <c r="B105" s="3"/>
      <c r="C105" s="4"/>
    </row>
    <row r="106" spans="1:3" ht="15">
      <c r="A106" s="3" t="s">
        <v>79</v>
      </c>
      <c r="B106" s="3"/>
      <c r="C106" s="4">
        <v>1.5</v>
      </c>
    </row>
    <row r="107" spans="1:3" ht="15">
      <c r="A107" s="3" t="s">
        <v>80</v>
      </c>
      <c r="B107" s="3"/>
      <c r="C107" s="4">
        <v>0.045</v>
      </c>
    </row>
    <row r="108" spans="1:3" ht="15.75">
      <c r="A108" s="8" t="s">
        <v>104</v>
      </c>
      <c r="B108" s="8"/>
      <c r="C108" s="9">
        <v>1.545</v>
      </c>
    </row>
    <row r="109" spans="1:3" ht="15">
      <c r="A109" s="3"/>
      <c r="B109" s="3"/>
      <c r="C109" s="4"/>
    </row>
    <row r="110" spans="1:3" ht="15.75">
      <c r="A110" s="8" t="s">
        <v>103</v>
      </c>
      <c r="B110" s="8"/>
      <c r="C110" s="9">
        <f>(C103+C108)</f>
        <v>26.542240000000007</v>
      </c>
    </row>
    <row r="111" spans="1:3" ht="15">
      <c r="A111" s="3"/>
      <c r="B111" s="3"/>
      <c r="C111" s="4"/>
    </row>
    <row r="112" spans="1:3" ht="15.75">
      <c r="A112" s="8" t="s">
        <v>81</v>
      </c>
      <c r="B112" s="3"/>
      <c r="C112" s="4"/>
    </row>
    <row r="113" spans="1:3" ht="15">
      <c r="A113" s="3" t="s">
        <v>82</v>
      </c>
      <c r="B113" s="6">
        <v>0.12</v>
      </c>
      <c r="C113" s="4"/>
    </row>
    <row r="114" spans="1:3" ht="15">
      <c r="A114" s="3" t="s">
        <v>83</v>
      </c>
      <c r="B114" s="6">
        <v>0.0365</v>
      </c>
      <c r="C114" s="4"/>
    </row>
    <row r="115" spans="1:3" ht="15">
      <c r="A115" s="3" t="s">
        <v>84</v>
      </c>
      <c r="B115" s="6">
        <v>0.0038</v>
      </c>
      <c r="C115" s="4"/>
    </row>
    <row r="116" spans="1:3" ht="15">
      <c r="A116" s="3" t="s">
        <v>85</v>
      </c>
      <c r="B116" s="6">
        <v>0.03</v>
      </c>
      <c r="C116" s="4"/>
    </row>
    <row r="117" spans="1:3" ht="15">
      <c r="A117" s="3" t="s">
        <v>86</v>
      </c>
      <c r="B117" s="6">
        <v>0.01</v>
      </c>
      <c r="C117" s="4"/>
    </row>
    <row r="118" spans="1:3" ht="15">
      <c r="A118" s="3" t="s">
        <v>87</v>
      </c>
      <c r="B118" s="6">
        <v>0</v>
      </c>
      <c r="C118" s="4"/>
    </row>
    <row r="119" spans="1:3" ht="15">
      <c r="A119" s="3" t="s">
        <v>88</v>
      </c>
      <c r="B119" s="6">
        <v>0</v>
      </c>
      <c r="C119" s="4"/>
    </row>
    <row r="120" spans="1:3" ht="15">
      <c r="A120" s="3" t="s">
        <v>89</v>
      </c>
      <c r="B120" s="6">
        <v>0</v>
      </c>
      <c r="C120" s="4"/>
    </row>
    <row r="121" spans="1:3" ht="15">
      <c r="A121" s="3" t="s">
        <v>90</v>
      </c>
      <c r="B121" s="6">
        <v>0.15</v>
      </c>
      <c r="C121" s="4"/>
    </row>
    <row r="122" spans="1:3" ht="15.75">
      <c r="A122" s="8" t="s">
        <v>91</v>
      </c>
      <c r="B122" s="13">
        <f>SUM(B113:B121)</f>
        <v>0.3503</v>
      </c>
      <c r="C122" s="4"/>
    </row>
    <row r="123" spans="1:3" ht="15">
      <c r="A123" s="3"/>
      <c r="B123" s="3"/>
      <c r="C123" s="4"/>
    </row>
    <row r="124" spans="1:3" ht="15">
      <c r="A124" s="3"/>
      <c r="B124" s="3"/>
      <c r="C124" s="4"/>
    </row>
    <row r="125" spans="1:3" ht="15.75">
      <c r="A125" s="8" t="s">
        <v>92</v>
      </c>
      <c r="B125" s="14" t="s">
        <v>93</v>
      </c>
      <c r="C125" s="15" t="s">
        <v>94</v>
      </c>
    </row>
    <row r="126" spans="1:3" ht="15">
      <c r="A126" s="3" t="s">
        <v>95</v>
      </c>
      <c r="B126" s="6">
        <v>1</v>
      </c>
      <c r="C126" s="4">
        <f>(C110*100)/(64.97)</f>
        <v>40.85307064799139</v>
      </c>
    </row>
    <row r="127" spans="1:3" ht="15">
      <c r="A127" s="3" t="s">
        <v>96</v>
      </c>
      <c r="B127" s="6">
        <v>0.8</v>
      </c>
      <c r="C127" s="4">
        <f>(C126*80%)</f>
        <v>32.68245651839311</v>
      </c>
    </row>
    <row r="128" spans="1:3" ht="15">
      <c r="A128" s="3" t="s">
        <v>97</v>
      </c>
      <c r="B128" s="6">
        <v>0.75</v>
      </c>
      <c r="C128" s="4">
        <f>(C126*75%)</f>
        <v>30.63980298599354</v>
      </c>
    </row>
    <row r="129" spans="1:3" ht="15">
      <c r="A129" s="3" t="s">
        <v>98</v>
      </c>
      <c r="B129" s="6">
        <v>0.68</v>
      </c>
      <c r="C129" s="4">
        <f>(C126*68%)</f>
        <v>27.780088040634144</v>
      </c>
    </row>
    <row r="130" spans="1:3" ht="15">
      <c r="A130" s="3" t="s">
        <v>99</v>
      </c>
      <c r="B130" s="6">
        <v>0.67</v>
      </c>
      <c r="C130" s="4">
        <f>(C126*67%)</f>
        <v>27.371557334154232</v>
      </c>
    </row>
    <row r="131" spans="1:3" ht="15">
      <c r="A131" s="3" t="s">
        <v>100</v>
      </c>
      <c r="B131" s="6">
        <v>0.55</v>
      </c>
      <c r="C131" s="4">
        <f>(C126*55%)</f>
        <v>22.469188856395267</v>
      </c>
    </row>
    <row r="132" spans="1:3" ht="15">
      <c r="A132" s="3" t="s">
        <v>101</v>
      </c>
      <c r="B132" s="6">
        <v>0.5</v>
      </c>
      <c r="C132" s="4">
        <f>(C126*50%)</f>
        <v>20.426535323995694</v>
      </c>
    </row>
    <row r="133" spans="1:3" ht="15">
      <c r="A133" s="3"/>
      <c r="B133" s="3"/>
      <c r="C133" s="4"/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1">
      <selection activeCell="C11" sqref="C11"/>
    </sheetView>
  </sheetViews>
  <sheetFormatPr defaultColWidth="9.140625" defaultRowHeight="12.75"/>
  <cols>
    <col min="1" max="1" width="50.57421875" style="1" customWidth="1"/>
    <col min="2" max="2" width="18.140625" style="1" customWidth="1"/>
    <col min="3" max="3" width="16.140625" style="2" customWidth="1"/>
  </cols>
  <sheetData>
    <row r="1" spans="1:3" ht="15.75">
      <c r="A1" s="8" t="s">
        <v>0</v>
      </c>
      <c r="B1" s="8"/>
      <c r="C1" s="9"/>
    </row>
    <row r="2" spans="1:3" ht="15.75">
      <c r="A2" s="8" t="s">
        <v>1</v>
      </c>
      <c r="B2" s="3"/>
      <c r="C2" s="4"/>
    </row>
    <row r="3" spans="1:3" ht="15.75">
      <c r="A3" s="8" t="s">
        <v>2</v>
      </c>
      <c r="B3" s="3"/>
      <c r="C3" s="4"/>
    </row>
    <row r="4" spans="1:3" ht="15">
      <c r="A4" s="3" t="s">
        <v>3</v>
      </c>
      <c r="B4" s="5">
        <v>40000</v>
      </c>
      <c r="C4" s="4"/>
    </row>
    <row r="5" spans="1:3" ht="12.75">
      <c r="A5" s="22"/>
      <c r="B5" s="22"/>
      <c r="C5" s="23"/>
    </row>
    <row r="6" spans="1:3" ht="15">
      <c r="A6" s="3" t="s">
        <v>4</v>
      </c>
      <c r="B6" s="3"/>
      <c r="C6" s="4"/>
    </row>
    <row r="7" spans="1:3" ht="12.75">
      <c r="A7" s="22"/>
      <c r="B7" s="22"/>
      <c r="C7" s="23"/>
    </row>
    <row r="8" spans="1:3" ht="15">
      <c r="A8" s="3" t="s">
        <v>5</v>
      </c>
      <c r="B8" s="3"/>
      <c r="C8" s="4"/>
    </row>
    <row r="9" spans="1:3" ht="12.75">
      <c r="A9" s="22"/>
      <c r="B9" s="22"/>
      <c r="C9" s="23"/>
    </row>
    <row r="10" spans="1:3" ht="15.75">
      <c r="A10" s="8" t="s">
        <v>6</v>
      </c>
      <c r="B10" s="8"/>
      <c r="C10" s="9">
        <v>21</v>
      </c>
    </row>
    <row r="11" spans="1:3" ht="15">
      <c r="A11" s="3" t="s">
        <v>7</v>
      </c>
      <c r="B11" s="6">
        <v>0.022</v>
      </c>
      <c r="C11" s="4">
        <f>(C10*2.2%)</f>
        <v>0.462</v>
      </c>
    </row>
    <row r="12" spans="1:3" ht="15">
      <c r="A12" s="3" t="s">
        <v>8</v>
      </c>
      <c r="B12" s="3"/>
      <c r="C12" s="4">
        <v>0.8</v>
      </c>
    </row>
    <row r="13" spans="1:3" ht="15">
      <c r="A13" s="3" t="s">
        <v>9</v>
      </c>
      <c r="B13" s="6">
        <v>0.03</v>
      </c>
      <c r="C13" s="4">
        <f>(C10*3%)</f>
        <v>0.63</v>
      </c>
    </row>
    <row r="14" spans="1:3" ht="15">
      <c r="A14" s="3" t="s">
        <v>10</v>
      </c>
      <c r="B14" s="3"/>
      <c r="C14" s="4">
        <v>0.17</v>
      </c>
    </row>
    <row r="15" spans="1:3" ht="15">
      <c r="A15" s="3" t="s">
        <v>109</v>
      </c>
      <c r="B15" s="3"/>
      <c r="C15" s="4">
        <v>0</v>
      </c>
    </row>
    <row r="16" spans="1:3" ht="15">
      <c r="A16" s="3" t="s">
        <v>11</v>
      </c>
      <c r="B16" s="3"/>
      <c r="C16" s="4">
        <v>0.12</v>
      </c>
    </row>
    <row r="17" spans="1:3" ht="15">
      <c r="A17" s="3" t="s">
        <v>12</v>
      </c>
      <c r="B17" s="6">
        <v>0</v>
      </c>
      <c r="C17" s="4">
        <v>0</v>
      </c>
    </row>
    <row r="18" spans="1:3" ht="15">
      <c r="A18" s="3" t="s">
        <v>13</v>
      </c>
      <c r="B18" s="3"/>
      <c r="C18" s="4">
        <v>0</v>
      </c>
    </row>
    <row r="19" spans="1:3" ht="12.75">
      <c r="A19" s="22"/>
      <c r="B19" s="22"/>
      <c r="C19" s="23"/>
    </row>
    <row r="20" spans="1:3" ht="15.75">
      <c r="A20" s="3" t="s">
        <v>110</v>
      </c>
      <c r="B20" s="3"/>
      <c r="C20" s="4">
        <f>SUM(C10:C18)</f>
        <v>23.182000000000002</v>
      </c>
    </row>
    <row r="21" spans="1:3" ht="15">
      <c r="A21" s="3" t="s">
        <v>14</v>
      </c>
      <c r="B21" s="3"/>
      <c r="C21" s="7">
        <f>(C20/50)</f>
        <v>0.46364000000000005</v>
      </c>
    </row>
    <row r="22" spans="1:3" ht="12.75">
      <c r="A22" s="22"/>
      <c r="B22" s="22"/>
      <c r="C22" s="23"/>
    </row>
    <row r="23" spans="1:3" ht="15">
      <c r="A23" s="3" t="s">
        <v>15</v>
      </c>
      <c r="B23" s="6">
        <v>0.65</v>
      </c>
      <c r="C23" s="4">
        <v>46.15</v>
      </c>
    </row>
    <row r="24" spans="1:3" ht="12.75">
      <c r="A24" s="22"/>
      <c r="B24" s="22"/>
      <c r="C24" s="23"/>
    </row>
    <row r="25" spans="1:3" ht="15.75">
      <c r="A25" s="8" t="s">
        <v>111</v>
      </c>
      <c r="B25" s="8"/>
      <c r="C25" s="9">
        <f>(C21*46.15)</f>
        <v>21.396986000000002</v>
      </c>
    </row>
    <row r="26" spans="1:3" ht="12.75">
      <c r="A26" s="22"/>
      <c r="B26" s="22"/>
      <c r="C26" s="23"/>
    </row>
    <row r="27" spans="1:3" ht="12.75">
      <c r="A27" s="24"/>
      <c r="B27" s="24"/>
      <c r="C27" s="25"/>
    </row>
    <row r="28" spans="1:3" ht="15.75">
      <c r="A28" s="8" t="s">
        <v>16</v>
      </c>
      <c r="B28" s="3"/>
      <c r="C28" s="4"/>
    </row>
    <row r="29" spans="1:3" ht="15">
      <c r="A29" s="3" t="s">
        <v>17</v>
      </c>
      <c r="B29" s="3"/>
      <c r="C29" s="4"/>
    </row>
    <row r="30" spans="1:3" ht="15">
      <c r="A30" s="3" t="s">
        <v>18</v>
      </c>
      <c r="B30" s="16">
        <v>55</v>
      </c>
      <c r="C30" s="4"/>
    </row>
    <row r="31" spans="1:3" ht="15">
      <c r="A31" s="3" t="s">
        <v>19</v>
      </c>
      <c r="B31" s="16">
        <v>240</v>
      </c>
      <c r="C31" s="4"/>
    </row>
    <row r="32" spans="1:3" ht="12.75">
      <c r="A32" s="22"/>
      <c r="B32" s="26"/>
      <c r="C32" s="23"/>
    </row>
    <row r="33" spans="1:3" ht="15">
      <c r="A33" s="3" t="s">
        <v>20</v>
      </c>
      <c r="B33" s="16"/>
      <c r="C33" s="4"/>
    </row>
    <row r="34" spans="1:3" ht="15">
      <c r="A34" s="3" t="s">
        <v>21</v>
      </c>
      <c r="B34" s="16"/>
      <c r="C34" s="4">
        <v>6.3</v>
      </c>
    </row>
    <row r="35" spans="1:3" ht="15">
      <c r="A35" s="3" t="s">
        <v>22</v>
      </c>
      <c r="B35" s="17">
        <v>0.17</v>
      </c>
      <c r="C35" s="4">
        <v>-1.07</v>
      </c>
    </row>
    <row r="36" spans="1:3" ht="15.75">
      <c r="A36" s="8" t="s">
        <v>23</v>
      </c>
      <c r="B36" s="14"/>
      <c r="C36" s="9">
        <v>5.22</v>
      </c>
    </row>
    <row r="37" spans="1:3" ht="12.75">
      <c r="A37" s="22"/>
      <c r="B37" s="26"/>
      <c r="C37" s="23"/>
    </row>
    <row r="38" spans="1:3" ht="15">
      <c r="A38" s="3" t="s">
        <v>24</v>
      </c>
      <c r="B38" s="16"/>
      <c r="C38" s="4"/>
    </row>
    <row r="39" spans="1:3" ht="15">
      <c r="A39" s="3" t="s">
        <v>25</v>
      </c>
      <c r="B39" s="16">
        <v>100</v>
      </c>
      <c r="C39" s="4">
        <v>0.23</v>
      </c>
    </row>
    <row r="40" spans="1:3" ht="15">
      <c r="A40" s="3" t="s">
        <v>26</v>
      </c>
      <c r="B40" s="18">
        <v>0.17</v>
      </c>
      <c r="C40" s="4">
        <v>-0.03</v>
      </c>
    </row>
    <row r="41" spans="1:3" ht="15">
      <c r="A41" s="3" t="s">
        <v>27</v>
      </c>
      <c r="B41" s="18">
        <v>0.15</v>
      </c>
      <c r="C41" s="4">
        <v>0.03</v>
      </c>
    </row>
    <row r="42" spans="1:3" ht="15.75">
      <c r="A42" s="8" t="s">
        <v>28</v>
      </c>
      <c r="B42" s="14"/>
      <c r="C42" s="9">
        <v>0.23</v>
      </c>
    </row>
    <row r="43" spans="1:3" ht="12.75">
      <c r="A43" s="19"/>
      <c r="B43" s="21"/>
      <c r="C43" s="20"/>
    </row>
    <row r="44" spans="1:3" ht="15">
      <c r="A44" s="3" t="s">
        <v>29</v>
      </c>
      <c r="B44" s="16"/>
      <c r="C44" s="4"/>
    </row>
    <row r="45" spans="1:3" ht="15">
      <c r="A45" s="3" t="s">
        <v>30</v>
      </c>
      <c r="B45" s="18">
        <v>0.75</v>
      </c>
      <c r="C45" s="4">
        <v>0.56</v>
      </c>
    </row>
    <row r="46" spans="1:3" ht="15">
      <c r="A46" s="3" t="s">
        <v>31</v>
      </c>
      <c r="B46" s="18">
        <v>0.25</v>
      </c>
      <c r="C46" s="4">
        <v>0.65</v>
      </c>
    </row>
    <row r="47" spans="1:3" ht="15">
      <c r="A47" s="3" t="s">
        <v>32</v>
      </c>
      <c r="B47" s="16"/>
      <c r="C47" s="4">
        <v>0.23</v>
      </c>
    </row>
    <row r="48" spans="1:3" ht="15.75">
      <c r="A48" s="8" t="s">
        <v>33</v>
      </c>
      <c r="B48" s="16"/>
      <c r="C48" s="9">
        <v>1.44</v>
      </c>
    </row>
    <row r="49" spans="1:3" ht="12.75">
      <c r="A49" s="19"/>
      <c r="B49" s="19"/>
      <c r="C49" s="20"/>
    </row>
    <row r="50" spans="1:3" ht="15.75">
      <c r="A50" s="8" t="s">
        <v>108</v>
      </c>
      <c r="B50" s="8"/>
      <c r="C50" s="9">
        <f>(C25+C48)</f>
        <v>22.836986000000003</v>
      </c>
    </row>
    <row r="52" spans="1:3" ht="15.75">
      <c r="A52" s="8" t="s">
        <v>34</v>
      </c>
      <c r="B52" s="14" t="s">
        <v>35</v>
      </c>
      <c r="C52" s="15" t="s">
        <v>36</v>
      </c>
    </row>
    <row r="53" spans="1:3" ht="15">
      <c r="A53" s="3" t="s">
        <v>37</v>
      </c>
      <c r="B53" s="4">
        <v>0</v>
      </c>
      <c r="C53" s="7">
        <f>(B53/B4)</f>
        <v>0</v>
      </c>
    </row>
    <row r="54" spans="1:3" ht="15">
      <c r="A54" s="3" t="s">
        <v>38</v>
      </c>
      <c r="B54" s="4">
        <v>2400</v>
      </c>
      <c r="C54" s="7">
        <f>(B54/B4)</f>
        <v>0.06</v>
      </c>
    </row>
    <row r="55" spans="1:3" ht="15">
      <c r="A55" s="3" t="s">
        <v>39</v>
      </c>
      <c r="B55" s="4">
        <v>4400</v>
      </c>
      <c r="C55" s="7">
        <f>(B55/B4)</f>
        <v>0.11</v>
      </c>
    </row>
    <row r="56" spans="1:3" ht="15">
      <c r="A56" s="3" t="s">
        <v>40</v>
      </c>
      <c r="B56" s="4">
        <v>16800</v>
      </c>
      <c r="C56" s="7">
        <f>(B56/B4)</f>
        <v>0.42</v>
      </c>
    </row>
    <row r="57" spans="1:3" ht="15">
      <c r="A57" s="3" t="s">
        <v>41</v>
      </c>
      <c r="B57" s="4">
        <v>22800</v>
      </c>
      <c r="C57" s="7">
        <f>(B57/B4)</f>
        <v>0.57</v>
      </c>
    </row>
    <row r="58" spans="1:3" ht="15">
      <c r="A58" s="3" t="s">
        <v>42</v>
      </c>
      <c r="B58" s="4">
        <v>13680</v>
      </c>
      <c r="C58" s="7">
        <f>(B58/B4)</f>
        <v>0.342</v>
      </c>
    </row>
    <row r="59" spans="1:3" ht="15">
      <c r="A59" s="3" t="s">
        <v>43</v>
      </c>
      <c r="B59" s="4">
        <v>5000</v>
      </c>
      <c r="C59" s="7">
        <f>(B59/B4)</f>
        <v>0.125</v>
      </c>
    </row>
    <row r="60" spans="1:3" ht="15">
      <c r="A60" s="3" t="s">
        <v>44</v>
      </c>
      <c r="B60" s="4">
        <v>3000</v>
      </c>
      <c r="C60" s="7">
        <f>(B60/B4)</f>
        <v>0.075</v>
      </c>
    </row>
    <row r="61" spans="1:3" ht="15">
      <c r="A61" s="3" t="s">
        <v>45</v>
      </c>
      <c r="B61" s="4">
        <v>1000</v>
      </c>
      <c r="C61" s="7">
        <f>(B61/B4)</f>
        <v>0.025</v>
      </c>
    </row>
    <row r="62" spans="1:3" ht="15">
      <c r="A62" s="3" t="s">
        <v>46</v>
      </c>
      <c r="B62" s="4">
        <v>5000</v>
      </c>
      <c r="C62" s="7">
        <f>(B62/B4)</f>
        <v>0.125</v>
      </c>
    </row>
    <row r="63" spans="1:3" ht="15">
      <c r="A63" s="3" t="s">
        <v>47</v>
      </c>
      <c r="B63" s="4">
        <v>500</v>
      </c>
      <c r="C63" s="7">
        <f>(B63/B4)</f>
        <v>0.0125</v>
      </c>
    </row>
    <row r="64" spans="1:3" ht="15">
      <c r="A64" s="3" t="s">
        <v>48</v>
      </c>
      <c r="B64" s="4"/>
      <c r="C64" s="4"/>
    </row>
    <row r="65" spans="1:3" ht="12.75">
      <c r="A65" s="22"/>
      <c r="B65" s="23"/>
      <c r="C65" s="23"/>
    </row>
    <row r="66" spans="1:3" ht="15.75">
      <c r="A66" s="8" t="s">
        <v>107</v>
      </c>
      <c r="B66" s="9">
        <f>SUM(B54:B63)</f>
        <v>74580</v>
      </c>
      <c r="C66" s="9">
        <f>SUM(C54:C63)</f>
        <v>1.8644999999999998</v>
      </c>
    </row>
    <row r="67" spans="1:3" ht="12.75">
      <c r="A67" s="22"/>
      <c r="B67" s="23"/>
      <c r="C67" s="23"/>
    </row>
    <row r="68" spans="1:3" ht="15">
      <c r="A68" s="3" t="s">
        <v>49</v>
      </c>
      <c r="B68" s="4">
        <v>0</v>
      </c>
      <c r="C68" s="4"/>
    </row>
    <row r="69" spans="1:3" ht="15">
      <c r="A69" s="3" t="s">
        <v>50</v>
      </c>
      <c r="B69" s="4">
        <v>6720</v>
      </c>
      <c r="C69" s="7">
        <f>(B69/B4)</f>
        <v>0.168</v>
      </c>
    </row>
    <row r="70" spans="1:3" ht="15">
      <c r="A70" s="3" t="s">
        <v>51</v>
      </c>
      <c r="B70" s="4">
        <v>4100</v>
      </c>
      <c r="C70" s="7">
        <f>(B70/B4)</f>
        <v>0.1025</v>
      </c>
    </row>
    <row r="71" spans="1:3" ht="15">
      <c r="A71" s="3" t="s">
        <v>52</v>
      </c>
      <c r="B71" s="4">
        <v>24000</v>
      </c>
      <c r="C71" s="7">
        <f>(B71/B4)</f>
        <v>0.6</v>
      </c>
    </row>
    <row r="72" spans="1:3" ht="15">
      <c r="A72" s="3" t="s">
        <v>53</v>
      </c>
      <c r="B72" s="4">
        <v>3600</v>
      </c>
      <c r="C72" s="7">
        <f>(B72/B4)</f>
        <v>0.09</v>
      </c>
    </row>
    <row r="73" spans="1:3" ht="15">
      <c r="A73" s="3" t="s">
        <v>54</v>
      </c>
      <c r="B73" s="4">
        <v>1000</v>
      </c>
      <c r="C73" s="7">
        <f>(B73/B4)</f>
        <v>0.025</v>
      </c>
    </row>
    <row r="74" spans="1:3" ht="15">
      <c r="A74" s="3" t="s">
        <v>55</v>
      </c>
      <c r="B74" s="4">
        <v>500</v>
      </c>
      <c r="C74" s="7">
        <f>(B74/B4)</f>
        <v>0.0125</v>
      </c>
    </row>
    <row r="75" spans="1:3" ht="15">
      <c r="A75" s="3" t="s">
        <v>56</v>
      </c>
      <c r="B75" s="4">
        <v>1000</v>
      </c>
      <c r="C75" s="7">
        <f>(B75/B4)</f>
        <v>0.025</v>
      </c>
    </row>
    <row r="76" spans="1:3" ht="15">
      <c r="A76" s="3" t="s">
        <v>57</v>
      </c>
      <c r="B76" s="4">
        <v>1000</v>
      </c>
      <c r="C76" s="7">
        <f>(B76/B4)</f>
        <v>0.025</v>
      </c>
    </row>
    <row r="77" spans="1:3" ht="15">
      <c r="A77" s="3" t="s">
        <v>58</v>
      </c>
      <c r="B77" s="4">
        <v>1000</v>
      </c>
      <c r="C77" s="7">
        <f>(B77/B4)</f>
        <v>0.025</v>
      </c>
    </row>
    <row r="78" spans="1:3" ht="15">
      <c r="A78" s="3" t="s">
        <v>59</v>
      </c>
      <c r="B78" s="4">
        <v>1000</v>
      </c>
      <c r="C78" s="7">
        <f>(B78/B4)</f>
        <v>0.025</v>
      </c>
    </row>
    <row r="79" spans="1:3" ht="15">
      <c r="A79" s="3" t="s">
        <v>60</v>
      </c>
      <c r="B79" s="4">
        <v>500</v>
      </c>
      <c r="C79" s="7">
        <f>(B79/B4)</f>
        <v>0.0125</v>
      </c>
    </row>
    <row r="80" spans="1:3" ht="15">
      <c r="A80" s="3" t="s">
        <v>61</v>
      </c>
      <c r="B80" s="4">
        <v>1000</v>
      </c>
      <c r="C80" s="7">
        <f>(B80/B4)</f>
        <v>0.025</v>
      </c>
    </row>
    <row r="81" spans="1:3" ht="15">
      <c r="A81" s="3" t="s">
        <v>62</v>
      </c>
      <c r="B81" s="4">
        <v>1000</v>
      </c>
      <c r="C81" s="7">
        <f>(B81/B4)</f>
        <v>0.025</v>
      </c>
    </row>
    <row r="82" spans="1:3" ht="15">
      <c r="A82" s="3" t="s">
        <v>63</v>
      </c>
      <c r="B82" s="4">
        <v>500</v>
      </c>
      <c r="C82" s="7">
        <f>(B82/B4)</f>
        <v>0.0125</v>
      </c>
    </row>
    <row r="83" spans="1:3" ht="15">
      <c r="A83" s="3" t="s">
        <v>64</v>
      </c>
      <c r="B83" s="4">
        <v>100</v>
      </c>
      <c r="C83" s="7">
        <f>(B83/B4)</f>
        <v>0.0025</v>
      </c>
    </row>
    <row r="84" spans="1:3" ht="15">
      <c r="A84" s="3" t="s">
        <v>65</v>
      </c>
      <c r="B84" s="4">
        <v>500</v>
      </c>
      <c r="C84" s="7">
        <f>(B84/B4)</f>
        <v>0.0125</v>
      </c>
    </row>
    <row r="85" spans="1:3" ht="15">
      <c r="A85" s="3" t="s">
        <v>66</v>
      </c>
      <c r="B85" s="4">
        <v>200</v>
      </c>
      <c r="C85" s="7">
        <f>(B85/B4)</f>
        <v>0.005</v>
      </c>
    </row>
    <row r="86" spans="1:3" ht="15">
      <c r="A86" s="3" t="s">
        <v>67</v>
      </c>
      <c r="B86" s="4">
        <v>1000</v>
      </c>
      <c r="C86" s="7">
        <f>(B86/B4)</f>
        <v>0.025</v>
      </c>
    </row>
    <row r="87" spans="1:3" ht="15">
      <c r="A87" s="3" t="s">
        <v>68</v>
      </c>
      <c r="B87" s="4">
        <v>1000</v>
      </c>
      <c r="C87" s="7">
        <f>(B87/B4)</f>
        <v>0.025</v>
      </c>
    </row>
    <row r="88" spans="1:3" ht="15">
      <c r="A88" s="3" t="s">
        <v>69</v>
      </c>
      <c r="B88" s="4">
        <v>100</v>
      </c>
      <c r="C88" s="7">
        <f>(B88/B4)</f>
        <v>0.0025</v>
      </c>
    </row>
    <row r="89" spans="1:3" ht="15">
      <c r="A89" s="3" t="s">
        <v>70</v>
      </c>
      <c r="B89" s="4">
        <v>500</v>
      </c>
      <c r="C89" s="7">
        <f>(B89/B4)</f>
        <v>0.0125</v>
      </c>
    </row>
    <row r="90" spans="1:3" ht="15">
      <c r="A90" s="3" t="s">
        <v>71</v>
      </c>
      <c r="B90" s="4">
        <v>0</v>
      </c>
      <c r="C90" s="7"/>
    </row>
    <row r="91" spans="1:3" ht="15.75">
      <c r="A91" s="8" t="s">
        <v>106</v>
      </c>
      <c r="B91" s="9">
        <f>SUM(B68:B90)</f>
        <v>50320</v>
      </c>
      <c r="C91" s="11">
        <f>SUM(C69:C90)</f>
        <v>1.257999999999999</v>
      </c>
    </row>
    <row r="92" spans="1:3" ht="12.75">
      <c r="A92" s="24"/>
      <c r="B92" s="25"/>
      <c r="C92" s="27"/>
    </row>
    <row r="93" spans="1:3" ht="15.75">
      <c r="A93" s="8" t="s">
        <v>72</v>
      </c>
      <c r="B93" s="4"/>
      <c r="C93" s="7"/>
    </row>
    <row r="94" spans="1:3" ht="15">
      <c r="A94" s="3" t="s">
        <v>73</v>
      </c>
      <c r="B94" s="4">
        <v>300</v>
      </c>
      <c r="C94" s="7">
        <f>(B94/B4)</f>
        <v>0.0075</v>
      </c>
    </row>
    <row r="95" spans="1:3" ht="15">
      <c r="A95" s="3" t="s">
        <v>74</v>
      </c>
      <c r="B95" s="4">
        <v>50</v>
      </c>
      <c r="C95" s="7">
        <f>(B95/B4)</f>
        <v>0.00125</v>
      </c>
    </row>
    <row r="96" spans="1:3" ht="15">
      <c r="A96" s="3" t="s">
        <v>75</v>
      </c>
      <c r="B96" s="4">
        <v>0</v>
      </c>
      <c r="C96" s="4">
        <v>0</v>
      </c>
    </row>
    <row r="97" spans="1:3" ht="15">
      <c r="A97" s="3" t="s">
        <v>76</v>
      </c>
      <c r="B97" s="4">
        <v>0</v>
      </c>
      <c r="C97" s="10">
        <v>0</v>
      </c>
    </row>
    <row r="98" spans="1:3" ht="15">
      <c r="A98" s="3" t="s">
        <v>77</v>
      </c>
      <c r="B98" s="4">
        <v>0</v>
      </c>
      <c r="C98" s="4">
        <v>0</v>
      </c>
    </row>
    <row r="99" spans="1:3" ht="12.75">
      <c r="A99" s="22"/>
      <c r="B99" s="24"/>
      <c r="C99" s="23"/>
    </row>
    <row r="100" spans="1:3" ht="15.75">
      <c r="A100" s="8" t="s">
        <v>105</v>
      </c>
      <c r="B100" s="9">
        <f>SUM(B94:B98)</f>
        <v>350</v>
      </c>
      <c r="C100" s="11">
        <f>SUM(C94:C99)</f>
        <v>0.008749999999999999</v>
      </c>
    </row>
    <row r="101" spans="1:3" ht="15.75">
      <c r="A101" s="8" t="s">
        <v>102</v>
      </c>
      <c r="B101" s="9">
        <f>(B66+B91+B100)</f>
        <v>125250</v>
      </c>
      <c r="C101" s="9">
        <f>(C100+C91+C66)</f>
        <v>3.1312499999999988</v>
      </c>
    </row>
    <row r="102" spans="1:3" ht="15">
      <c r="A102" s="3"/>
      <c r="B102" s="3"/>
      <c r="C102" s="4"/>
    </row>
    <row r="103" spans="1:3" ht="15.75">
      <c r="A103" s="8" t="s">
        <v>78</v>
      </c>
      <c r="B103" s="8"/>
      <c r="C103" s="12">
        <f>(C50+C101)</f>
        <v>25.968236</v>
      </c>
    </row>
    <row r="104" spans="1:3" ht="15">
      <c r="A104" s="3"/>
      <c r="B104" s="3"/>
      <c r="C104" s="4"/>
    </row>
    <row r="105" spans="1:3" ht="15">
      <c r="A105" s="3"/>
      <c r="B105" s="3"/>
      <c r="C105" s="4"/>
    </row>
    <row r="106" spans="1:3" ht="15">
      <c r="A106" s="3" t="s">
        <v>79</v>
      </c>
      <c r="B106" s="3"/>
      <c r="C106" s="4">
        <v>1.5</v>
      </c>
    </row>
    <row r="107" spans="1:3" ht="15">
      <c r="A107" s="3" t="s">
        <v>80</v>
      </c>
      <c r="B107" s="3"/>
      <c r="C107" s="4">
        <v>0.045</v>
      </c>
    </row>
    <row r="108" spans="1:3" ht="15.75">
      <c r="A108" s="8" t="s">
        <v>104</v>
      </c>
      <c r="B108" s="8"/>
      <c r="C108" s="9">
        <v>1.545</v>
      </c>
    </row>
    <row r="109" spans="1:3" ht="15">
      <c r="A109" s="3"/>
      <c r="B109" s="3"/>
      <c r="C109" s="4"/>
    </row>
    <row r="110" spans="1:3" ht="15.75">
      <c r="A110" s="8" t="s">
        <v>103</v>
      </c>
      <c r="B110" s="8"/>
      <c r="C110" s="9">
        <f>(C103+C108)</f>
        <v>27.513236</v>
      </c>
    </row>
    <row r="111" spans="1:3" ht="15">
      <c r="A111" s="3"/>
      <c r="B111" s="3"/>
      <c r="C111" s="4"/>
    </row>
    <row r="112" spans="1:3" ht="15.75">
      <c r="A112" s="8" t="s">
        <v>81</v>
      </c>
      <c r="B112" s="3"/>
      <c r="C112" s="4"/>
    </row>
    <row r="113" spans="1:3" ht="15">
      <c r="A113" s="3" t="s">
        <v>82</v>
      </c>
      <c r="B113" s="6">
        <v>0.12</v>
      </c>
      <c r="C113" s="4"/>
    </row>
    <row r="114" spans="1:3" ht="15">
      <c r="A114" s="3" t="s">
        <v>83</v>
      </c>
      <c r="B114" s="6">
        <v>0.0365</v>
      </c>
      <c r="C114" s="4"/>
    </row>
    <row r="115" spans="1:3" ht="15">
      <c r="A115" s="3" t="s">
        <v>84</v>
      </c>
      <c r="B115" s="6">
        <v>0.0038</v>
      </c>
      <c r="C115" s="4"/>
    </row>
    <row r="116" spans="1:3" ht="15">
      <c r="A116" s="3" t="s">
        <v>85</v>
      </c>
      <c r="B116" s="6">
        <v>0.03</v>
      </c>
      <c r="C116" s="4"/>
    </row>
    <row r="117" spans="1:3" ht="15">
      <c r="A117" s="3" t="s">
        <v>86</v>
      </c>
      <c r="B117" s="6">
        <v>0.01</v>
      </c>
      <c r="C117" s="4"/>
    </row>
    <row r="118" spans="1:3" ht="15">
      <c r="A118" s="3" t="s">
        <v>87</v>
      </c>
      <c r="B118" s="6">
        <v>0</v>
      </c>
      <c r="C118" s="4"/>
    </row>
    <row r="119" spans="1:3" ht="15">
      <c r="A119" s="3" t="s">
        <v>88</v>
      </c>
      <c r="B119" s="6">
        <v>0</v>
      </c>
      <c r="C119" s="4"/>
    </row>
    <row r="120" spans="1:3" ht="15">
      <c r="A120" s="3" t="s">
        <v>89</v>
      </c>
      <c r="B120" s="6">
        <v>0</v>
      </c>
      <c r="C120" s="4"/>
    </row>
    <row r="121" spans="1:3" ht="15">
      <c r="A121" s="3" t="s">
        <v>90</v>
      </c>
      <c r="B121" s="6">
        <v>0.15</v>
      </c>
      <c r="C121" s="4"/>
    </row>
    <row r="122" spans="1:3" ht="15.75">
      <c r="A122" s="8" t="s">
        <v>91</v>
      </c>
      <c r="B122" s="13">
        <f>SUM(B113:B121)</f>
        <v>0.3503</v>
      </c>
      <c r="C122" s="4"/>
    </row>
    <row r="123" spans="1:3" ht="15">
      <c r="A123" s="3"/>
      <c r="B123" s="3"/>
      <c r="C123" s="4"/>
    </row>
    <row r="124" spans="1:3" ht="15">
      <c r="A124" s="3"/>
      <c r="B124" s="3"/>
      <c r="C124" s="4"/>
    </row>
    <row r="125" spans="1:3" ht="15.75">
      <c r="A125" s="8" t="s">
        <v>92</v>
      </c>
      <c r="B125" s="14" t="s">
        <v>93</v>
      </c>
      <c r="C125" s="15" t="s">
        <v>94</v>
      </c>
    </row>
    <row r="126" spans="1:3" ht="15">
      <c r="A126" s="3" t="s">
        <v>95</v>
      </c>
      <c r="B126" s="6">
        <v>1</v>
      </c>
      <c r="C126" s="4">
        <f>(C110*100)/(64.97)</f>
        <v>42.347600430968136</v>
      </c>
    </row>
    <row r="127" spans="1:3" ht="15">
      <c r="A127" s="3" t="s">
        <v>96</v>
      </c>
      <c r="B127" s="6">
        <v>0.8</v>
      </c>
      <c r="C127" s="4">
        <f>(C126*80%)</f>
        <v>33.87808034477451</v>
      </c>
    </row>
    <row r="128" spans="1:3" ht="15">
      <c r="A128" s="3" t="s">
        <v>97</v>
      </c>
      <c r="B128" s="6">
        <v>0.75</v>
      </c>
      <c r="C128" s="4">
        <f>(C126*75%)</f>
        <v>31.760700323226104</v>
      </c>
    </row>
    <row r="129" spans="1:3" ht="15">
      <c r="A129" s="3" t="s">
        <v>98</v>
      </c>
      <c r="B129" s="6">
        <v>0.68</v>
      </c>
      <c r="C129" s="4">
        <f>(C126*68%)</f>
        <v>28.796368293058336</v>
      </c>
    </row>
    <row r="130" spans="1:3" ht="15">
      <c r="A130" s="3" t="s">
        <v>99</v>
      </c>
      <c r="B130" s="6">
        <v>0.67</v>
      </c>
      <c r="C130" s="4">
        <f>(C126*67%)</f>
        <v>28.372892288748652</v>
      </c>
    </row>
    <row r="131" spans="1:3" ht="15">
      <c r="A131" s="3" t="s">
        <v>100</v>
      </c>
      <c r="B131" s="6">
        <v>0.55</v>
      </c>
      <c r="C131" s="4">
        <f>(C126*55%)</f>
        <v>23.291180237032478</v>
      </c>
    </row>
    <row r="132" spans="1:3" ht="15">
      <c r="A132" s="3" t="s">
        <v>101</v>
      </c>
      <c r="B132" s="6">
        <v>0.5</v>
      </c>
      <c r="C132" s="4">
        <f>(C126*50%)</f>
        <v>21.173800215484068</v>
      </c>
    </row>
    <row r="133" spans="1:3" ht="15">
      <c r="A133" s="3"/>
      <c r="B133" s="3"/>
      <c r="C133" s="4"/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1">
      <selection activeCell="C11" sqref="C11"/>
    </sheetView>
  </sheetViews>
  <sheetFormatPr defaultColWidth="9.140625" defaultRowHeight="12.75"/>
  <cols>
    <col min="1" max="1" width="50.57421875" style="1" customWidth="1"/>
    <col min="2" max="2" width="18.140625" style="1" customWidth="1"/>
    <col min="3" max="3" width="16.140625" style="2" customWidth="1"/>
  </cols>
  <sheetData>
    <row r="1" spans="1:3" ht="15.75">
      <c r="A1" s="8" t="s">
        <v>0</v>
      </c>
      <c r="B1" s="8"/>
      <c r="C1" s="9"/>
    </row>
    <row r="2" spans="1:3" ht="15.75">
      <c r="A2" s="8" t="s">
        <v>1</v>
      </c>
      <c r="B2" s="3"/>
      <c r="C2" s="4"/>
    </row>
    <row r="3" spans="1:3" ht="15.75">
      <c r="A3" s="8" t="s">
        <v>2</v>
      </c>
      <c r="B3" s="3"/>
      <c r="C3" s="4"/>
    </row>
    <row r="4" spans="1:3" ht="15">
      <c r="A4" s="3" t="s">
        <v>3</v>
      </c>
      <c r="B4" s="5">
        <v>40000</v>
      </c>
      <c r="C4" s="4"/>
    </row>
    <row r="5" spans="1:3" ht="12.75">
      <c r="A5" s="22"/>
      <c r="B5" s="22"/>
      <c r="C5" s="23"/>
    </row>
    <row r="6" spans="1:3" ht="15">
      <c r="A6" s="3" t="s">
        <v>4</v>
      </c>
      <c r="B6" s="3"/>
      <c r="C6" s="4"/>
    </row>
    <row r="7" spans="1:3" ht="12.75">
      <c r="A7" s="22"/>
      <c r="B7" s="22"/>
      <c r="C7" s="23"/>
    </row>
    <row r="8" spans="1:3" ht="15">
      <c r="A8" s="3" t="s">
        <v>5</v>
      </c>
      <c r="B8" s="3"/>
      <c r="C8" s="4"/>
    </row>
    <row r="9" spans="1:3" ht="12.75">
      <c r="A9" s="22"/>
      <c r="B9" s="22"/>
      <c r="C9" s="23"/>
    </row>
    <row r="10" spans="1:3" ht="15.75">
      <c r="A10" s="8" t="s">
        <v>6</v>
      </c>
      <c r="B10" s="8"/>
      <c r="C10" s="9">
        <v>22</v>
      </c>
    </row>
    <row r="11" spans="1:3" ht="15">
      <c r="A11" s="3" t="s">
        <v>7</v>
      </c>
      <c r="B11" s="6">
        <v>0.022</v>
      </c>
      <c r="C11" s="4">
        <f>(C10*2.2%)</f>
        <v>0.48400000000000004</v>
      </c>
    </row>
    <row r="12" spans="1:3" ht="15">
      <c r="A12" s="3" t="s">
        <v>8</v>
      </c>
      <c r="B12" s="3"/>
      <c r="C12" s="4">
        <v>0.8</v>
      </c>
    </row>
    <row r="13" spans="1:3" ht="15">
      <c r="A13" s="3" t="s">
        <v>9</v>
      </c>
      <c r="B13" s="6">
        <v>0.03</v>
      </c>
      <c r="C13" s="4">
        <f>(C10*3%)</f>
        <v>0.6599999999999999</v>
      </c>
    </row>
    <row r="14" spans="1:3" ht="15">
      <c r="A14" s="3" t="s">
        <v>10</v>
      </c>
      <c r="B14" s="3"/>
      <c r="C14" s="4">
        <v>0.17</v>
      </c>
    </row>
    <row r="15" spans="1:3" ht="15">
      <c r="A15" s="3" t="s">
        <v>109</v>
      </c>
      <c r="B15" s="3"/>
      <c r="C15" s="4">
        <v>0</v>
      </c>
    </row>
    <row r="16" spans="1:3" ht="15">
      <c r="A16" s="3" t="s">
        <v>11</v>
      </c>
      <c r="B16" s="3"/>
      <c r="C16" s="4">
        <v>0.12</v>
      </c>
    </row>
    <row r="17" spans="1:3" ht="15">
      <c r="A17" s="3" t="s">
        <v>12</v>
      </c>
      <c r="B17" s="6">
        <v>0</v>
      </c>
      <c r="C17" s="4">
        <v>0</v>
      </c>
    </row>
    <row r="18" spans="1:3" ht="15">
      <c r="A18" s="3" t="s">
        <v>13</v>
      </c>
      <c r="B18" s="3"/>
      <c r="C18" s="4">
        <v>0</v>
      </c>
    </row>
    <row r="19" spans="1:3" ht="12.75">
      <c r="A19" s="22"/>
      <c r="B19" s="22"/>
      <c r="C19" s="23"/>
    </row>
    <row r="20" spans="1:3" ht="15.75">
      <c r="A20" s="3" t="s">
        <v>110</v>
      </c>
      <c r="B20" s="3"/>
      <c r="C20" s="4">
        <f>SUM(C10:C18)</f>
        <v>24.234000000000005</v>
      </c>
    </row>
    <row r="21" spans="1:3" ht="15">
      <c r="A21" s="3" t="s">
        <v>14</v>
      </c>
      <c r="B21" s="3"/>
      <c r="C21" s="7">
        <f>(C20/50)</f>
        <v>0.4846800000000001</v>
      </c>
    </row>
    <row r="22" spans="1:3" ht="12.75">
      <c r="A22" s="22"/>
      <c r="B22" s="22"/>
      <c r="C22" s="23"/>
    </row>
    <row r="23" spans="1:3" ht="15">
      <c r="A23" s="3" t="s">
        <v>15</v>
      </c>
      <c r="B23" s="6">
        <v>0.65</v>
      </c>
      <c r="C23" s="4">
        <v>46.15</v>
      </c>
    </row>
    <row r="24" spans="1:3" ht="12.75">
      <c r="A24" s="22"/>
      <c r="B24" s="22"/>
      <c r="C24" s="23"/>
    </row>
    <row r="25" spans="1:3" ht="15.75">
      <c r="A25" s="8" t="s">
        <v>111</v>
      </c>
      <c r="B25" s="8"/>
      <c r="C25" s="9">
        <f>(C21*46.15)</f>
        <v>22.367982000000005</v>
      </c>
    </row>
    <row r="26" spans="1:3" ht="12.75">
      <c r="A26" s="22"/>
      <c r="B26" s="22"/>
      <c r="C26" s="23"/>
    </row>
    <row r="27" spans="1:3" ht="12.75">
      <c r="A27" s="24"/>
      <c r="B27" s="24"/>
      <c r="C27" s="25"/>
    </row>
    <row r="28" spans="1:3" ht="15.75">
      <c r="A28" s="8" t="s">
        <v>16</v>
      </c>
      <c r="B28" s="3"/>
      <c r="C28" s="4"/>
    </row>
    <row r="29" spans="1:3" ht="15">
      <c r="A29" s="3" t="s">
        <v>17</v>
      </c>
      <c r="B29" s="3"/>
      <c r="C29" s="4"/>
    </row>
    <row r="30" spans="1:3" ht="15">
      <c r="A30" s="3" t="s">
        <v>18</v>
      </c>
      <c r="B30" s="16">
        <v>55</v>
      </c>
      <c r="C30" s="4"/>
    </row>
    <row r="31" spans="1:3" ht="15">
      <c r="A31" s="3" t="s">
        <v>19</v>
      </c>
      <c r="B31" s="16">
        <v>240</v>
      </c>
      <c r="C31" s="4"/>
    </row>
    <row r="32" spans="1:3" ht="12.75">
      <c r="A32" s="22"/>
      <c r="B32" s="26"/>
      <c r="C32" s="23"/>
    </row>
    <row r="33" spans="1:3" ht="15">
      <c r="A33" s="3" t="s">
        <v>20</v>
      </c>
      <c r="B33" s="16"/>
      <c r="C33" s="4"/>
    </row>
    <row r="34" spans="1:3" ht="15">
      <c r="A34" s="3" t="s">
        <v>21</v>
      </c>
      <c r="B34" s="16"/>
      <c r="C34" s="4">
        <v>6.3</v>
      </c>
    </row>
    <row r="35" spans="1:3" ht="15">
      <c r="A35" s="3" t="s">
        <v>22</v>
      </c>
      <c r="B35" s="17">
        <v>0.17</v>
      </c>
      <c r="C35" s="4">
        <v>-1.07</v>
      </c>
    </row>
    <row r="36" spans="1:3" ht="15.75">
      <c r="A36" s="8" t="s">
        <v>23</v>
      </c>
      <c r="B36" s="14"/>
      <c r="C36" s="9">
        <v>5.22</v>
      </c>
    </row>
    <row r="37" spans="1:3" ht="12.75">
      <c r="A37" s="22"/>
      <c r="B37" s="26"/>
      <c r="C37" s="23"/>
    </row>
    <row r="38" spans="1:3" ht="15">
      <c r="A38" s="3" t="s">
        <v>24</v>
      </c>
      <c r="B38" s="16"/>
      <c r="C38" s="4"/>
    </row>
    <row r="39" spans="1:3" ht="15">
      <c r="A39" s="3" t="s">
        <v>25</v>
      </c>
      <c r="B39" s="16">
        <v>100</v>
      </c>
      <c r="C39" s="4">
        <v>0.23</v>
      </c>
    </row>
    <row r="40" spans="1:3" ht="15">
      <c r="A40" s="3" t="s">
        <v>26</v>
      </c>
      <c r="B40" s="18">
        <v>0.17</v>
      </c>
      <c r="C40" s="4">
        <v>-0.03</v>
      </c>
    </row>
    <row r="41" spans="1:3" ht="15">
      <c r="A41" s="3" t="s">
        <v>27</v>
      </c>
      <c r="B41" s="18">
        <v>0.15</v>
      </c>
      <c r="C41" s="4">
        <v>0.03</v>
      </c>
    </row>
    <row r="42" spans="1:3" ht="15.75">
      <c r="A42" s="8" t="s">
        <v>28</v>
      </c>
      <c r="B42" s="14"/>
      <c r="C42" s="9">
        <v>0.23</v>
      </c>
    </row>
    <row r="43" spans="1:3" ht="12.75">
      <c r="A43" s="19"/>
      <c r="B43" s="21"/>
      <c r="C43" s="20"/>
    </row>
    <row r="44" spans="1:3" ht="15">
      <c r="A44" s="3" t="s">
        <v>29</v>
      </c>
      <c r="B44" s="16"/>
      <c r="C44" s="4"/>
    </row>
    <row r="45" spans="1:3" ht="15">
      <c r="A45" s="3" t="s">
        <v>30</v>
      </c>
      <c r="B45" s="18">
        <v>0.75</v>
      </c>
      <c r="C45" s="4">
        <v>0.56</v>
      </c>
    </row>
    <row r="46" spans="1:3" ht="15">
      <c r="A46" s="3" t="s">
        <v>31</v>
      </c>
      <c r="B46" s="18">
        <v>0.25</v>
      </c>
      <c r="C46" s="4">
        <v>0.65</v>
      </c>
    </row>
    <row r="47" spans="1:3" ht="15">
      <c r="A47" s="3" t="s">
        <v>32</v>
      </c>
      <c r="B47" s="16"/>
      <c r="C47" s="4">
        <v>0.23</v>
      </c>
    </row>
    <row r="48" spans="1:3" ht="15.75">
      <c r="A48" s="8" t="s">
        <v>33</v>
      </c>
      <c r="B48" s="16"/>
      <c r="C48" s="9">
        <v>1.44</v>
      </c>
    </row>
    <row r="49" spans="1:3" ht="12.75">
      <c r="A49" s="19"/>
      <c r="B49" s="19"/>
      <c r="C49" s="20"/>
    </row>
    <row r="50" spans="1:3" ht="15.75">
      <c r="A50" s="8" t="s">
        <v>108</v>
      </c>
      <c r="B50" s="8"/>
      <c r="C50" s="9">
        <f>(C25+C48)</f>
        <v>23.807982000000006</v>
      </c>
    </row>
    <row r="52" spans="1:3" ht="15.75">
      <c r="A52" s="8" t="s">
        <v>34</v>
      </c>
      <c r="B52" s="14" t="s">
        <v>35</v>
      </c>
      <c r="C52" s="15" t="s">
        <v>36</v>
      </c>
    </row>
    <row r="53" spans="1:3" ht="15">
      <c r="A53" s="3" t="s">
        <v>37</v>
      </c>
      <c r="B53" s="4">
        <v>0</v>
      </c>
      <c r="C53" s="7">
        <f>(B53/B4)</f>
        <v>0</v>
      </c>
    </row>
    <row r="54" spans="1:3" ht="15">
      <c r="A54" s="3" t="s">
        <v>38</v>
      </c>
      <c r="B54" s="4">
        <v>2400</v>
      </c>
      <c r="C54" s="7">
        <f>(B54/B4)</f>
        <v>0.06</v>
      </c>
    </row>
    <row r="55" spans="1:3" ht="15">
      <c r="A55" s="3" t="s">
        <v>39</v>
      </c>
      <c r="B55" s="4">
        <v>4400</v>
      </c>
      <c r="C55" s="7">
        <f>(B55/B4)</f>
        <v>0.11</v>
      </c>
    </row>
    <row r="56" spans="1:3" ht="15">
      <c r="A56" s="3" t="s">
        <v>40</v>
      </c>
      <c r="B56" s="4">
        <v>16800</v>
      </c>
      <c r="C56" s="7">
        <f>(B56/B4)</f>
        <v>0.42</v>
      </c>
    </row>
    <row r="57" spans="1:3" ht="15">
      <c r="A57" s="3" t="s">
        <v>41</v>
      </c>
      <c r="B57" s="4">
        <v>22800</v>
      </c>
      <c r="C57" s="7">
        <f>(B57/B4)</f>
        <v>0.57</v>
      </c>
    </row>
    <row r="58" spans="1:3" ht="15">
      <c r="A58" s="3" t="s">
        <v>42</v>
      </c>
      <c r="B58" s="4">
        <v>13680</v>
      </c>
      <c r="C58" s="7">
        <f>(B58/B4)</f>
        <v>0.342</v>
      </c>
    </row>
    <row r="59" spans="1:3" ht="15">
      <c r="A59" s="3" t="s">
        <v>43</v>
      </c>
      <c r="B59" s="4">
        <v>5000</v>
      </c>
      <c r="C59" s="7">
        <f>(B59/B4)</f>
        <v>0.125</v>
      </c>
    </row>
    <row r="60" spans="1:3" ht="15">
      <c r="A60" s="3" t="s">
        <v>44</v>
      </c>
      <c r="B60" s="4">
        <v>3000</v>
      </c>
      <c r="C60" s="7">
        <f>(B60/B4)</f>
        <v>0.075</v>
      </c>
    </row>
    <row r="61" spans="1:3" ht="15">
      <c r="A61" s="3" t="s">
        <v>45</v>
      </c>
      <c r="B61" s="4">
        <v>1000</v>
      </c>
      <c r="C61" s="7">
        <f>(B61/B4)</f>
        <v>0.025</v>
      </c>
    </row>
    <row r="62" spans="1:3" ht="15">
      <c r="A62" s="3" t="s">
        <v>46</v>
      </c>
      <c r="B62" s="4">
        <v>5000</v>
      </c>
      <c r="C62" s="7">
        <f>(B62/B4)</f>
        <v>0.125</v>
      </c>
    </row>
    <row r="63" spans="1:3" ht="15">
      <c r="A63" s="3" t="s">
        <v>47</v>
      </c>
      <c r="B63" s="4">
        <v>500</v>
      </c>
      <c r="C63" s="7">
        <f>(B63/B4)</f>
        <v>0.0125</v>
      </c>
    </row>
    <row r="64" spans="1:3" ht="15">
      <c r="A64" s="3" t="s">
        <v>48</v>
      </c>
      <c r="B64" s="4"/>
      <c r="C64" s="4"/>
    </row>
    <row r="65" spans="1:3" ht="12.75">
      <c r="A65" s="22"/>
      <c r="B65" s="23"/>
      <c r="C65" s="23"/>
    </row>
    <row r="66" spans="1:3" ht="15.75">
      <c r="A66" s="8" t="s">
        <v>107</v>
      </c>
      <c r="B66" s="9">
        <f>SUM(B54:B63)</f>
        <v>74580</v>
      </c>
      <c r="C66" s="9">
        <f>SUM(C54:C63)</f>
        <v>1.8644999999999998</v>
      </c>
    </row>
    <row r="67" spans="1:3" ht="12.75">
      <c r="A67" s="22"/>
      <c r="B67" s="23"/>
      <c r="C67" s="23"/>
    </row>
    <row r="68" spans="1:3" ht="15">
      <c r="A68" s="3" t="s">
        <v>49</v>
      </c>
      <c r="B68" s="4">
        <v>0</v>
      </c>
      <c r="C68" s="4"/>
    </row>
    <row r="69" spans="1:3" ht="15">
      <c r="A69" s="3" t="s">
        <v>50</v>
      </c>
      <c r="B69" s="4">
        <v>6720</v>
      </c>
      <c r="C69" s="7">
        <f>(B69/B4)</f>
        <v>0.168</v>
      </c>
    </row>
    <row r="70" spans="1:3" ht="15">
      <c r="A70" s="3" t="s">
        <v>51</v>
      </c>
      <c r="B70" s="4">
        <v>4100</v>
      </c>
      <c r="C70" s="7">
        <f>(B70/B4)</f>
        <v>0.1025</v>
      </c>
    </row>
    <row r="71" spans="1:3" ht="15">
      <c r="A71" s="3" t="s">
        <v>52</v>
      </c>
      <c r="B71" s="4">
        <v>24000</v>
      </c>
      <c r="C71" s="7">
        <f>(B71/B4)</f>
        <v>0.6</v>
      </c>
    </row>
    <row r="72" spans="1:3" ht="15">
      <c r="A72" s="3" t="s">
        <v>53</v>
      </c>
      <c r="B72" s="4">
        <v>3600</v>
      </c>
      <c r="C72" s="7">
        <f>(B72/B4)</f>
        <v>0.09</v>
      </c>
    </row>
    <row r="73" spans="1:3" ht="15">
      <c r="A73" s="3" t="s">
        <v>54</v>
      </c>
      <c r="B73" s="4">
        <v>1000</v>
      </c>
      <c r="C73" s="7">
        <f>(B73/B4)</f>
        <v>0.025</v>
      </c>
    </row>
    <row r="74" spans="1:3" ht="15">
      <c r="A74" s="3" t="s">
        <v>55</v>
      </c>
      <c r="B74" s="4">
        <v>500</v>
      </c>
      <c r="C74" s="7">
        <f>(B74/B4)</f>
        <v>0.0125</v>
      </c>
    </row>
    <row r="75" spans="1:3" ht="15">
      <c r="A75" s="3" t="s">
        <v>56</v>
      </c>
      <c r="B75" s="4">
        <v>1000</v>
      </c>
      <c r="C75" s="7">
        <f>(B75/B4)</f>
        <v>0.025</v>
      </c>
    </row>
    <row r="76" spans="1:3" ht="15">
      <c r="A76" s="3" t="s">
        <v>57</v>
      </c>
      <c r="B76" s="4">
        <v>1000</v>
      </c>
      <c r="C76" s="7">
        <f>(B76/B4)</f>
        <v>0.025</v>
      </c>
    </row>
    <row r="77" spans="1:3" ht="15">
      <c r="A77" s="3" t="s">
        <v>58</v>
      </c>
      <c r="B77" s="4">
        <v>1000</v>
      </c>
      <c r="C77" s="7">
        <f>(B77/B4)</f>
        <v>0.025</v>
      </c>
    </row>
    <row r="78" spans="1:3" ht="15">
      <c r="A78" s="3" t="s">
        <v>59</v>
      </c>
      <c r="B78" s="4">
        <v>1000</v>
      </c>
      <c r="C78" s="7">
        <f>(B78/B4)</f>
        <v>0.025</v>
      </c>
    </row>
    <row r="79" spans="1:3" ht="15">
      <c r="A79" s="3" t="s">
        <v>60</v>
      </c>
      <c r="B79" s="4">
        <v>500</v>
      </c>
      <c r="C79" s="7">
        <f>(B79/B4)</f>
        <v>0.0125</v>
      </c>
    </row>
    <row r="80" spans="1:3" ht="15">
      <c r="A80" s="3" t="s">
        <v>61</v>
      </c>
      <c r="B80" s="4">
        <v>1000</v>
      </c>
      <c r="C80" s="7">
        <f>(B80/B4)</f>
        <v>0.025</v>
      </c>
    </row>
    <row r="81" spans="1:3" ht="15">
      <c r="A81" s="3" t="s">
        <v>62</v>
      </c>
      <c r="B81" s="4">
        <v>1000</v>
      </c>
      <c r="C81" s="7">
        <f>(B81/B4)</f>
        <v>0.025</v>
      </c>
    </row>
    <row r="82" spans="1:3" ht="15">
      <c r="A82" s="3" t="s">
        <v>63</v>
      </c>
      <c r="B82" s="4">
        <v>500</v>
      </c>
      <c r="C82" s="7">
        <f>(B82/B4)</f>
        <v>0.0125</v>
      </c>
    </row>
    <row r="83" spans="1:3" ht="15">
      <c r="A83" s="3" t="s">
        <v>64</v>
      </c>
      <c r="B83" s="4">
        <v>100</v>
      </c>
      <c r="C83" s="7">
        <f>(B83/B4)</f>
        <v>0.0025</v>
      </c>
    </row>
    <row r="84" spans="1:3" ht="15">
      <c r="A84" s="3" t="s">
        <v>65</v>
      </c>
      <c r="B84" s="4">
        <v>500</v>
      </c>
      <c r="C84" s="7">
        <f>(B84/B4)</f>
        <v>0.0125</v>
      </c>
    </row>
    <row r="85" spans="1:3" ht="15">
      <c r="A85" s="3" t="s">
        <v>66</v>
      </c>
      <c r="B85" s="4">
        <v>200</v>
      </c>
      <c r="C85" s="7">
        <f>(B85/B4)</f>
        <v>0.005</v>
      </c>
    </row>
    <row r="86" spans="1:3" ht="15">
      <c r="A86" s="3" t="s">
        <v>67</v>
      </c>
      <c r="B86" s="4">
        <v>1000</v>
      </c>
      <c r="C86" s="7">
        <f>(B86/B4)</f>
        <v>0.025</v>
      </c>
    </row>
    <row r="87" spans="1:3" ht="15">
      <c r="A87" s="3" t="s">
        <v>68</v>
      </c>
      <c r="B87" s="4">
        <v>1000</v>
      </c>
      <c r="C87" s="7">
        <f>(B87/B4)</f>
        <v>0.025</v>
      </c>
    </row>
    <row r="88" spans="1:3" ht="15">
      <c r="A88" s="3" t="s">
        <v>69</v>
      </c>
      <c r="B88" s="4">
        <v>100</v>
      </c>
      <c r="C88" s="7">
        <f>(B88/B4)</f>
        <v>0.0025</v>
      </c>
    </row>
    <row r="89" spans="1:3" ht="15">
      <c r="A89" s="3" t="s">
        <v>70</v>
      </c>
      <c r="B89" s="4">
        <v>500</v>
      </c>
      <c r="C89" s="7">
        <f>(B89/B4)</f>
        <v>0.0125</v>
      </c>
    </row>
    <row r="90" spans="1:3" ht="15">
      <c r="A90" s="3" t="s">
        <v>71</v>
      </c>
      <c r="B90" s="4">
        <v>0</v>
      </c>
      <c r="C90" s="7"/>
    </row>
    <row r="91" spans="1:3" ht="15.75">
      <c r="A91" s="8" t="s">
        <v>106</v>
      </c>
      <c r="B91" s="9">
        <f>SUM(B68:B90)</f>
        <v>50320</v>
      </c>
      <c r="C91" s="11">
        <f>SUM(C69:C90)</f>
        <v>1.257999999999999</v>
      </c>
    </row>
    <row r="92" spans="1:3" ht="12.75">
      <c r="A92" s="24"/>
      <c r="B92" s="25"/>
      <c r="C92" s="27"/>
    </row>
    <row r="93" spans="1:3" ht="15.75">
      <c r="A93" s="8" t="s">
        <v>72</v>
      </c>
      <c r="B93" s="4"/>
      <c r="C93" s="7"/>
    </row>
    <row r="94" spans="1:3" ht="15">
      <c r="A94" s="3" t="s">
        <v>73</v>
      </c>
      <c r="B94" s="4">
        <v>300</v>
      </c>
      <c r="C94" s="7">
        <f>(B94/B4)</f>
        <v>0.0075</v>
      </c>
    </row>
    <row r="95" spans="1:3" ht="15">
      <c r="A95" s="3" t="s">
        <v>74</v>
      </c>
      <c r="B95" s="4">
        <v>50</v>
      </c>
      <c r="C95" s="7">
        <f>(B95/B4)</f>
        <v>0.00125</v>
      </c>
    </row>
    <row r="96" spans="1:3" ht="15">
      <c r="A96" s="3" t="s">
        <v>75</v>
      </c>
      <c r="B96" s="4">
        <v>0</v>
      </c>
      <c r="C96" s="4">
        <v>0</v>
      </c>
    </row>
    <row r="97" spans="1:3" ht="15">
      <c r="A97" s="3" t="s">
        <v>76</v>
      </c>
      <c r="B97" s="4">
        <v>0</v>
      </c>
      <c r="C97" s="10">
        <v>0</v>
      </c>
    </row>
    <row r="98" spans="1:3" ht="15">
      <c r="A98" s="3" t="s">
        <v>77</v>
      </c>
      <c r="B98" s="4">
        <v>0</v>
      </c>
      <c r="C98" s="4">
        <v>0</v>
      </c>
    </row>
    <row r="99" spans="1:3" ht="12.75">
      <c r="A99" s="22"/>
      <c r="B99" s="24"/>
      <c r="C99" s="23"/>
    </row>
    <row r="100" spans="1:3" ht="15.75">
      <c r="A100" s="8" t="s">
        <v>105</v>
      </c>
      <c r="B100" s="9">
        <f>SUM(B94:B98)</f>
        <v>350</v>
      </c>
      <c r="C100" s="11">
        <f>SUM(C94:C99)</f>
        <v>0.008749999999999999</v>
      </c>
    </row>
    <row r="101" spans="1:3" ht="15.75">
      <c r="A101" s="8" t="s">
        <v>102</v>
      </c>
      <c r="B101" s="9">
        <f>(B66+B91+B100)</f>
        <v>125250</v>
      </c>
      <c r="C101" s="9">
        <f>(C100+C91+C66)</f>
        <v>3.1312499999999988</v>
      </c>
    </row>
    <row r="102" spans="1:3" ht="15">
      <c r="A102" s="3"/>
      <c r="B102" s="3"/>
      <c r="C102" s="4"/>
    </row>
    <row r="103" spans="1:3" ht="15.75">
      <c r="A103" s="8" t="s">
        <v>78</v>
      </c>
      <c r="B103" s="8"/>
      <c r="C103" s="12">
        <f>(C50+C101)</f>
        <v>26.939232000000004</v>
      </c>
    </row>
    <row r="104" spans="1:3" ht="15">
      <c r="A104" s="3"/>
      <c r="B104" s="3"/>
      <c r="C104" s="4"/>
    </row>
    <row r="105" spans="1:3" ht="15">
      <c r="A105" s="3"/>
      <c r="B105" s="3"/>
      <c r="C105" s="4"/>
    </row>
    <row r="106" spans="1:3" ht="15">
      <c r="A106" s="3" t="s">
        <v>79</v>
      </c>
      <c r="B106" s="3"/>
      <c r="C106" s="4">
        <v>1.5</v>
      </c>
    </row>
    <row r="107" spans="1:3" ht="15">
      <c r="A107" s="3" t="s">
        <v>80</v>
      </c>
      <c r="B107" s="3"/>
      <c r="C107" s="4">
        <v>0.045</v>
      </c>
    </row>
    <row r="108" spans="1:3" ht="15.75">
      <c r="A108" s="8" t="s">
        <v>104</v>
      </c>
      <c r="B108" s="8"/>
      <c r="C108" s="9">
        <v>1.545</v>
      </c>
    </row>
    <row r="109" spans="1:3" ht="15">
      <c r="A109" s="3"/>
      <c r="B109" s="3"/>
      <c r="C109" s="4"/>
    </row>
    <row r="110" spans="1:3" ht="15.75">
      <c r="A110" s="8" t="s">
        <v>103</v>
      </c>
      <c r="B110" s="8"/>
      <c r="C110" s="9">
        <f>(C103+C108)</f>
        <v>28.484232000000006</v>
      </c>
    </row>
    <row r="111" spans="1:3" ht="15">
      <c r="A111" s="3"/>
      <c r="B111" s="3"/>
      <c r="C111" s="4"/>
    </row>
    <row r="112" spans="1:3" ht="15.75">
      <c r="A112" s="8" t="s">
        <v>81</v>
      </c>
      <c r="B112" s="3"/>
      <c r="C112" s="4"/>
    </row>
    <row r="113" spans="1:3" ht="15">
      <c r="A113" s="3" t="s">
        <v>82</v>
      </c>
      <c r="B113" s="6">
        <v>0.12</v>
      </c>
      <c r="C113" s="4"/>
    </row>
    <row r="114" spans="1:3" ht="15">
      <c r="A114" s="3" t="s">
        <v>83</v>
      </c>
      <c r="B114" s="6">
        <v>0.0365</v>
      </c>
      <c r="C114" s="4"/>
    </row>
    <row r="115" spans="1:3" ht="15">
      <c r="A115" s="3" t="s">
        <v>84</v>
      </c>
      <c r="B115" s="6">
        <v>0.0038</v>
      </c>
      <c r="C115" s="4"/>
    </row>
    <row r="116" spans="1:3" ht="15">
      <c r="A116" s="3" t="s">
        <v>85</v>
      </c>
      <c r="B116" s="6">
        <v>0.03</v>
      </c>
      <c r="C116" s="4"/>
    </row>
    <row r="117" spans="1:3" ht="15">
      <c r="A117" s="3" t="s">
        <v>86</v>
      </c>
      <c r="B117" s="6">
        <v>0.01</v>
      </c>
      <c r="C117" s="4"/>
    </row>
    <row r="118" spans="1:3" ht="15">
      <c r="A118" s="3" t="s">
        <v>87</v>
      </c>
      <c r="B118" s="6">
        <v>0</v>
      </c>
      <c r="C118" s="4"/>
    </row>
    <row r="119" spans="1:3" ht="15">
      <c r="A119" s="3" t="s">
        <v>88</v>
      </c>
      <c r="B119" s="6">
        <v>0</v>
      </c>
      <c r="C119" s="4"/>
    </row>
    <row r="120" spans="1:3" ht="15">
      <c r="A120" s="3" t="s">
        <v>89</v>
      </c>
      <c r="B120" s="6">
        <v>0</v>
      </c>
      <c r="C120" s="4"/>
    </row>
    <row r="121" spans="1:3" ht="15">
      <c r="A121" s="3" t="s">
        <v>90</v>
      </c>
      <c r="B121" s="6">
        <v>0.15</v>
      </c>
      <c r="C121" s="4"/>
    </row>
    <row r="122" spans="1:3" ht="15.75">
      <c r="A122" s="8" t="s">
        <v>91</v>
      </c>
      <c r="B122" s="13">
        <f>SUM(B113:B121)</f>
        <v>0.3503</v>
      </c>
      <c r="C122" s="4"/>
    </row>
    <row r="123" spans="1:3" ht="15">
      <c r="A123" s="3"/>
      <c r="B123" s="3"/>
      <c r="C123" s="4"/>
    </row>
    <row r="124" spans="1:3" ht="15">
      <c r="A124" s="3"/>
      <c r="B124" s="3"/>
      <c r="C124" s="4"/>
    </row>
    <row r="125" spans="1:3" ht="15.75">
      <c r="A125" s="8" t="s">
        <v>92</v>
      </c>
      <c r="B125" s="14" t="s">
        <v>93</v>
      </c>
      <c r="C125" s="15" t="s">
        <v>94</v>
      </c>
    </row>
    <row r="126" spans="1:3" ht="15">
      <c r="A126" s="3" t="s">
        <v>95</v>
      </c>
      <c r="B126" s="6">
        <v>1</v>
      </c>
      <c r="C126" s="4">
        <f>(C110*100)/(64.97)</f>
        <v>43.842130213944905</v>
      </c>
    </row>
    <row r="127" spans="1:3" ht="15">
      <c r="A127" s="3" t="s">
        <v>96</v>
      </c>
      <c r="B127" s="6">
        <v>0.8</v>
      </c>
      <c r="C127" s="4">
        <f>(C126*80%)</f>
        <v>35.073704171155924</v>
      </c>
    </row>
    <row r="128" spans="1:3" ht="15">
      <c r="A128" s="3" t="s">
        <v>97</v>
      </c>
      <c r="B128" s="6">
        <v>0.75</v>
      </c>
      <c r="C128" s="4">
        <f>(C126*75%)</f>
        <v>32.88159766045868</v>
      </c>
    </row>
    <row r="129" spans="1:3" ht="15">
      <c r="A129" s="3" t="s">
        <v>98</v>
      </c>
      <c r="B129" s="6">
        <v>0.68</v>
      </c>
      <c r="C129" s="4">
        <f>(C126*68%)</f>
        <v>29.81264854548254</v>
      </c>
    </row>
    <row r="130" spans="1:3" ht="15">
      <c r="A130" s="3" t="s">
        <v>99</v>
      </c>
      <c r="B130" s="6">
        <v>0.67</v>
      </c>
      <c r="C130" s="4">
        <f>(C126*67%)</f>
        <v>29.37422724334309</v>
      </c>
    </row>
    <row r="131" spans="1:3" ht="15">
      <c r="A131" s="3" t="s">
        <v>100</v>
      </c>
      <c r="B131" s="6">
        <v>0.55</v>
      </c>
      <c r="C131" s="4">
        <f>(C126*55%)</f>
        <v>24.1131716176697</v>
      </c>
    </row>
    <row r="132" spans="1:3" ht="15">
      <c r="A132" s="3" t="s">
        <v>101</v>
      </c>
      <c r="B132" s="6">
        <v>0.5</v>
      </c>
      <c r="C132" s="4">
        <f>(C126*50%)</f>
        <v>21.921065106972453</v>
      </c>
    </row>
    <row r="133" spans="1:3" ht="15">
      <c r="A133" s="3"/>
      <c r="B133" s="3"/>
      <c r="C133" s="4"/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1">
      <selection activeCell="C11" sqref="C11"/>
    </sheetView>
  </sheetViews>
  <sheetFormatPr defaultColWidth="9.140625" defaultRowHeight="12.75"/>
  <cols>
    <col min="1" max="1" width="50.57421875" style="1" customWidth="1"/>
    <col min="2" max="2" width="18.140625" style="1" customWidth="1"/>
    <col min="3" max="3" width="16.140625" style="2" customWidth="1"/>
  </cols>
  <sheetData>
    <row r="1" spans="1:3" ht="15.75">
      <c r="A1" s="8" t="s">
        <v>0</v>
      </c>
      <c r="B1" s="8"/>
      <c r="C1" s="9"/>
    </row>
    <row r="2" spans="1:3" ht="15.75">
      <c r="A2" s="8" t="s">
        <v>1</v>
      </c>
      <c r="B2" s="3"/>
      <c r="C2" s="4"/>
    </row>
    <row r="3" spans="1:3" ht="15.75">
      <c r="A3" s="8" t="s">
        <v>2</v>
      </c>
      <c r="B3" s="3"/>
      <c r="C3" s="4"/>
    </row>
    <row r="4" spans="1:3" ht="15">
      <c r="A4" s="3" t="s">
        <v>3</v>
      </c>
      <c r="B4" s="5">
        <v>40000</v>
      </c>
      <c r="C4" s="4"/>
    </row>
    <row r="5" spans="1:3" ht="12.75">
      <c r="A5" s="22"/>
      <c r="B5" s="22"/>
      <c r="C5" s="23"/>
    </row>
    <row r="6" spans="1:3" ht="15">
      <c r="A6" s="3" t="s">
        <v>4</v>
      </c>
      <c r="B6" s="3"/>
      <c r="C6" s="4"/>
    </row>
    <row r="7" spans="1:3" ht="12.75">
      <c r="A7" s="22"/>
      <c r="B7" s="22"/>
      <c r="C7" s="23"/>
    </row>
    <row r="8" spans="1:3" ht="15">
      <c r="A8" s="3" t="s">
        <v>5</v>
      </c>
      <c r="B8" s="3"/>
      <c r="C8" s="4"/>
    </row>
    <row r="9" spans="1:3" ht="12.75">
      <c r="A9" s="22"/>
      <c r="B9" s="22"/>
      <c r="C9" s="23"/>
    </row>
    <row r="10" spans="1:3" ht="15.75">
      <c r="A10" s="8" t="s">
        <v>6</v>
      </c>
      <c r="B10" s="8"/>
      <c r="C10" s="9">
        <v>23</v>
      </c>
    </row>
    <row r="11" spans="1:3" ht="15">
      <c r="A11" s="3" t="s">
        <v>7</v>
      </c>
      <c r="B11" s="6">
        <v>0.022</v>
      </c>
      <c r="C11" s="4">
        <f>(C10*2.2%)</f>
        <v>0.506</v>
      </c>
    </row>
    <row r="12" spans="1:3" ht="15">
      <c r="A12" s="3" t="s">
        <v>8</v>
      </c>
      <c r="B12" s="3"/>
      <c r="C12" s="4">
        <v>0.8</v>
      </c>
    </row>
    <row r="13" spans="1:3" ht="15">
      <c r="A13" s="3" t="s">
        <v>9</v>
      </c>
      <c r="B13" s="6">
        <v>0.03</v>
      </c>
      <c r="C13" s="4">
        <f>(C10*3%)</f>
        <v>0.69</v>
      </c>
    </row>
    <row r="14" spans="1:3" ht="15">
      <c r="A14" s="3" t="s">
        <v>10</v>
      </c>
      <c r="B14" s="3"/>
      <c r="C14" s="4">
        <v>0.17</v>
      </c>
    </row>
    <row r="15" spans="1:3" ht="15">
      <c r="A15" s="3" t="s">
        <v>109</v>
      </c>
      <c r="B15" s="3"/>
      <c r="C15" s="4">
        <v>0</v>
      </c>
    </row>
    <row r="16" spans="1:3" ht="15">
      <c r="A16" s="3" t="s">
        <v>11</v>
      </c>
      <c r="B16" s="3"/>
      <c r="C16" s="4">
        <v>0.12</v>
      </c>
    </row>
    <row r="17" spans="1:3" ht="15">
      <c r="A17" s="3" t="s">
        <v>12</v>
      </c>
      <c r="B17" s="6">
        <v>0</v>
      </c>
      <c r="C17" s="4">
        <v>0</v>
      </c>
    </row>
    <row r="18" spans="1:3" ht="15">
      <c r="A18" s="3" t="s">
        <v>13</v>
      </c>
      <c r="B18" s="3"/>
      <c r="C18" s="4">
        <v>0</v>
      </c>
    </row>
    <row r="19" spans="1:3" ht="12.75">
      <c r="A19" s="22"/>
      <c r="B19" s="22"/>
      <c r="C19" s="23"/>
    </row>
    <row r="20" spans="1:3" ht="15.75">
      <c r="A20" s="3" t="s">
        <v>110</v>
      </c>
      <c r="B20" s="3"/>
      <c r="C20" s="4">
        <f>SUM(C10:C18)</f>
        <v>25.286000000000005</v>
      </c>
    </row>
    <row r="21" spans="1:3" ht="15">
      <c r="A21" s="3" t="s">
        <v>14</v>
      </c>
      <c r="B21" s="3"/>
      <c r="C21" s="7">
        <f>(C20/50)</f>
        <v>0.5057200000000001</v>
      </c>
    </row>
    <row r="22" spans="1:3" ht="12.75">
      <c r="A22" s="22"/>
      <c r="B22" s="22"/>
      <c r="C22" s="23"/>
    </row>
    <row r="23" spans="1:3" ht="15">
      <c r="A23" s="3" t="s">
        <v>15</v>
      </c>
      <c r="B23" s="6">
        <v>0.65</v>
      </c>
      <c r="C23" s="4">
        <v>46.15</v>
      </c>
    </row>
    <row r="24" spans="1:3" ht="12.75">
      <c r="A24" s="22"/>
      <c r="B24" s="22"/>
      <c r="C24" s="23"/>
    </row>
    <row r="25" spans="1:3" ht="15.75">
      <c r="A25" s="8" t="s">
        <v>111</v>
      </c>
      <c r="B25" s="8"/>
      <c r="C25" s="9">
        <f>(C21*46.15)</f>
        <v>23.338978</v>
      </c>
    </row>
    <row r="26" spans="1:3" ht="12.75">
      <c r="A26" s="22"/>
      <c r="B26" s="22"/>
      <c r="C26" s="23"/>
    </row>
    <row r="27" spans="1:3" ht="12.75">
      <c r="A27" s="24"/>
      <c r="B27" s="24"/>
      <c r="C27" s="25"/>
    </row>
    <row r="28" spans="1:3" ht="15.75">
      <c r="A28" s="8" t="s">
        <v>16</v>
      </c>
      <c r="B28" s="3"/>
      <c r="C28" s="4"/>
    </row>
    <row r="29" spans="1:3" ht="15">
      <c r="A29" s="3" t="s">
        <v>17</v>
      </c>
      <c r="B29" s="3"/>
      <c r="C29" s="4"/>
    </row>
    <row r="30" spans="1:3" ht="15">
      <c r="A30" s="3" t="s">
        <v>18</v>
      </c>
      <c r="B30" s="16">
        <v>55</v>
      </c>
      <c r="C30" s="4"/>
    </row>
    <row r="31" spans="1:3" ht="15">
      <c r="A31" s="3" t="s">
        <v>19</v>
      </c>
      <c r="B31" s="16">
        <v>240</v>
      </c>
      <c r="C31" s="4"/>
    </row>
    <row r="32" spans="1:3" ht="12.75">
      <c r="A32" s="22"/>
      <c r="B32" s="26"/>
      <c r="C32" s="23"/>
    </row>
    <row r="33" spans="1:3" ht="15">
      <c r="A33" s="3" t="s">
        <v>20</v>
      </c>
      <c r="B33" s="16"/>
      <c r="C33" s="4"/>
    </row>
    <row r="34" spans="1:3" ht="15">
      <c r="A34" s="3" t="s">
        <v>21</v>
      </c>
      <c r="B34" s="16"/>
      <c r="C34" s="4">
        <v>6.3</v>
      </c>
    </row>
    <row r="35" spans="1:3" ht="15">
      <c r="A35" s="3" t="s">
        <v>22</v>
      </c>
      <c r="B35" s="17">
        <v>0.17</v>
      </c>
      <c r="C35" s="4">
        <v>-1.07</v>
      </c>
    </row>
    <row r="36" spans="1:3" ht="15.75">
      <c r="A36" s="8" t="s">
        <v>23</v>
      </c>
      <c r="B36" s="14"/>
      <c r="C36" s="9">
        <v>5.22</v>
      </c>
    </row>
    <row r="37" spans="1:3" ht="12.75">
      <c r="A37" s="22"/>
      <c r="B37" s="26"/>
      <c r="C37" s="23"/>
    </row>
    <row r="38" spans="1:3" ht="15">
      <c r="A38" s="3" t="s">
        <v>24</v>
      </c>
      <c r="B38" s="16"/>
      <c r="C38" s="4"/>
    </row>
    <row r="39" spans="1:3" ht="15">
      <c r="A39" s="3" t="s">
        <v>25</v>
      </c>
      <c r="B39" s="16">
        <v>100</v>
      </c>
      <c r="C39" s="4">
        <v>0.23</v>
      </c>
    </row>
    <row r="40" spans="1:3" ht="15">
      <c r="A40" s="3" t="s">
        <v>26</v>
      </c>
      <c r="B40" s="18">
        <v>0.17</v>
      </c>
      <c r="C40" s="4">
        <v>-0.03</v>
      </c>
    </row>
    <row r="41" spans="1:3" ht="15">
      <c r="A41" s="3" t="s">
        <v>27</v>
      </c>
      <c r="B41" s="18">
        <v>0.15</v>
      </c>
      <c r="C41" s="4">
        <v>0.03</v>
      </c>
    </row>
    <row r="42" spans="1:3" ht="15.75">
      <c r="A42" s="8" t="s">
        <v>28</v>
      </c>
      <c r="B42" s="14"/>
      <c r="C42" s="9">
        <v>0.23</v>
      </c>
    </row>
    <row r="43" spans="1:3" ht="12.75">
      <c r="A43" s="19"/>
      <c r="B43" s="21"/>
      <c r="C43" s="20"/>
    </row>
    <row r="44" spans="1:3" ht="15">
      <c r="A44" s="3" t="s">
        <v>29</v>
      </c>
      <c r="B44" s="16"/>
      <c r="C44" s="4"/>
    </row>
    <row r="45" spans="1:3" ht="15">
      <c r="A45" s="3" t="s">
        <v>30</v>
      </c>
      <c r="B45" s="18">
        <v>0.75</v>
      </c>
      <c r="C45" s="4">
        <v>0.56</v>
      </c>
    </row>
    <row r="46" spans="1:3" ht="15">
      <c r="A46" s="3" t="s">
        <v>31</v>
      </c>
      <c r="B46" s="18">
        <v>0.25</v>
      </c>
      <c r="C46" s="4">
        <v>0.65</v>
      </c>
    </row>
    <row r="47" spans="1:3" ht="15">
      <c r="A47" s="3" t="s">
        <v>32</v>
      </c>
      <c r="B47" s="16"/>
      <c r="C47" s="4">
        <v>0.23</v>
      </c>
    </row>
    <row r="48" spans="1:3" ht="15.75">
      <c r="A48" s="8" t="s">
        <v>33</v>
      </c>
      <c r="B48" s="16"/>
      <c r="C48" s="9">
        <v>1.44</v>
      </c>
    </row>
    <row r="49" spans="1:3" ht="12.75">
      <c r="A49" s="19"/>
      <c r="B49" s="19"/>
      <c r="C49" s="20"/>
    </row>
    <row r="50" spans="1:3" ht="15.75">
      <c r="A50" s="8" t="s">
        <v>108</v>
      </c>
      <c r="B50" s="8"/>
      <c r="C50" s="9">
        <f>(C25+C48)</f>
        <v>24.778978000000002</v>
      </c>
    </row>
    <row r="52" spans="1:3" ht="15.75">
      <c r="A52" s="8" t="s">
        <v>34</v>
      </c>
      <c r="B52" s="14" t="s">
        <v>35</v>
      </c>
      <c r="C52" s="15" t="s">
        <v>36</v>
      </c>
    </row>
    <row r="53" spans="1:3" ht="15">
      <c r="A53" s="3" t="s">
        <v>37</v>
      </c>
      <c r="B53" s="4">
        <v>0</v>
      </c>
      <c r="C53" s="7">
        <f>(B53/B4)</f>
        <v>0</v>
      </c>
    </row>
    <row r="54" spans="1:3" ht="15">
      <c r="A54" s="3" t="s">
        <v>38</v>
      </c>
      <c r="B54" s="4">
        <v>2400</v>
      </c>
      <c r="C54" s="7">
        <f>(B54/B4)</f>
        <v>0.06</v>
      </c>
    </row>
    <row r="55" spans="1:3" ht="15">
      <c r="A55" s="3" t="s">
        <v>39</v>
      </c>
      <c r="B55" s="4">
        <v>4400</v>
      </c>
      <c r="C55" s="7">
        <f>(B55/B4)</f>
        <v>0.11</v>
      </c>
    </row>
    <row r="56" spans="1:3" ht="15">
      <c r="A56" s="3" t="s">
        <v>40</v>
      </c>
      <c r="B56" s="4">
        <v>16800</v>
      </c>
      <c r="C56" s="7">
        <f>(B56/B4)</f>
        <v>0.42</v>
      </c>
    </row>
    <row r="57" spans="1:3" ht="15">
      <c r="A57" s="3" t="s">
        <v>41</v>
      </c>
      <c r="B57" s="4">
        <v>22800</v>
      </c>
      <c r="C57" s="7">
        <f>(B57/B4)</f>
        <v>0.57</v>
      </c>
    </row>
    <row r="58" spans="1:3" ht="15">
      <c r="A58" s="3" t="s">
        <v>42</v>
      </c>
      <c r="B58" s="4">
        <v>13680</v>
      </c>
      <c r="C58" s="7">
        <f>(B58/B4)</f>
        <v>0.342</v>
      </c>
    </row>
    <row r="59" spans="1:3" ht="15">
      <c r="A59" s="3" t="s">
        <v>43</v>
      </c>
      <c r="B59" s="4">
        <v>5000</v>
      </c>
      <c r="C59" s="7">
        <f>(B59/B4)</f>
        <v>0.125</v>
      </c>
    </row>
    <row r="60" spans="1:3" ht="15">
      <c r="A60" s="3" t="s">
        <v>44</v>
      </c>
      <c r="B60" s="4">
        <v>3000</v>
      </c>
      <c r="C60" s="7">
        <f>(B60/B4)</f>
        <v>0.075</v>
      </c>
    </row>
    <row r="61" spans="1:3" ht="15">
      <c r="A61" s="3" t="s">
        <v>45</v>
      </c>
      <c r="B61" s="4">
        <v>1000</v>
      </c>
      <c r="C61" s="7">
        <f>(B61/B4)</f>
        <v>0.025</v>
      </c>
    </row>
    <row r="62" spans="1:3" ht="15">
      <c r="A62" s="3" t="s">
        <v>46</v>
      </c>
      <c r="B62" s="4">
        <v>5000</v>
      </c>
      <c r="C62" s="7">
        <f>(B62/B4)</f>
        <v>0.125</v>
      </c>
    </row>
    <row r="63" spans="1:3" ht="15">
      <c r="A63" s="3" t="s">
        <v>47</v>
      </c>
      <c r="B63" s="4">
        <v>500</v>
      </c>
      <c r="C63" s="7">
        <f>(B63/B4)</f>
        <v>0.0125</v>
      </c>
    </row>
    <row r="64" spans="1:3" ht="15">
      <c r="A64" s="3" t="s">
        <v>48</v>
      </c>
      <c r="B64" s="4"/>
      <c r="C64" s="4"/>
    </row>
    <row r="65" spans="1:3" ht="12.75">
      <c r="A65" s="22"/>
      <c r="B65" s="23"/>
      <c r="C65" s="23"/>
    </row>
    <row r="66" spans="1:3" ht="15.75">
      <c r="A66" s="8" t="s">
        <v>107</v>
      </c>
      <c r="B66" s="9">
        <f>SUM(B54:B63)</f>
        <v>74580</v>
      </c>
      <c r="C66" s="9">
        <f>SUM(C54:C63)</f>
        <v>1.8644999999999998</v>
      </c>
    </row>
    <row r="67" spans="1:3" ht="12.75">
      <c r="A67" s="22"/>
      <c r="B67" s="23"/>
      <c r="C67" s="23"/>
    </row>
    <row r="68" spans="1:3" ht="15">
      <c r="A68" s="3" t="s">
        <v>49</v>
      </c>
      <c r="B68" s="4">
        <v>0</v>
      </c>
      <c r="C68" s="4"/>
    </row>
    <row r="69" spans="1:3" ht="15">
      <c r="A69" s="3" t="s">
        <v>50</v>
      </c>
      <c r="B69" s="4">
        <v>6720</v>
      </c>
      <c r="C69" s="7">
        <f>(B69/B4)</f>
        <v>0.168</v>
      </c>
    </row>
    <row r="70" spans="1:3" ht="15">
      <c r="A70" s="3" t="s">
        <v>51</v>
      </c>
      <c r="B70" s="4">
        <v>4100</v>
      </c>
      <c r="C70" s="7">
        <f>(B70/B4)</f>
        <v>0.1025</v>
      </c>
    </row>
    <row r="71" spans="1:3" ht="15">
      <c r="A71" s="3" t="s">
        <v>52</v>
      </c>
      <c r="B71" s="4">
        <v>24000</v>
      </c>
      <c r="C71" s="7">
        <f>(B71/B4)</f>
        <v>0.6</v>
      </c>
    </row>
    <row r="72" spans="1:3" ht="15">
      <c r="A72" s="3" t="s">
        <v>53</v>
      </c>
      <c r="B72" s="4">
        <v>3600</v>
      </c>
      <c r="C72" s="7">
        <f>(B72/B4)</f>
        <v>0.09</v>
      </c>
    </row>
    <row r="73" spans="1:3" ht="15">
      <c r="A73" s="3" t="s">
        <v>54</v>
      </c>
      <c r="B73" s="4">
        <v>1000</v>
      </c>
      <c r="C73" s="7">
        <f>(B73/B4)</f>
        <v>0.025</v>
      </c>
    </row>
    <row r="74" spans="1:3" ht="15">
      <c r="A74" s="3" t="s">
        <v>55</v>
      </c>
      <c r="B74" s="4">
        <v>500</v>
      </c>
      <c r="C74" s="7">
        <f>(B74/B4)</f>
        <v>0.0125</v>
      </c>
    </row>
    <row r="75" spans="1:3" ht="15">
      <c r="A75" s="3" t="s">
        <v>56</v>
      </c>
      <c r="B75" s="4">
        <v>1000</v>
      </c>
      <c r="C75" s="7">
        <f>(B75/B4)</f>
        <v>0.025</v>
      </c>
    </row>
    <row r="76" spans="1:3" ht="15">
      <c r="A76" s="3" t="s">
        <v>57</v>
      </c>
      <c r="B76" s="4">
        <v>1000</v>
      </c>
      <c r="C76" s="7">
        <f>(B76/B4)</f>
        <v>0.025</v>
      </c>
    </row>
    <row r="77" spans="1:3" ht="15">
      <c r="A77" s="3" t="s">
        <v>58</v>
      </c>
      <c r="B77" s="4">
        <v>1000</v>
      </c>
      <c r="C77" s="7">
        <f>(B77/B4)</f>
        <v>0.025</v>
      </c>
    </row>
    <row r="78" spans="1:3" ht="15">
      <c r="A78" s="3" t="s">
        <v>59</v>
      </c>
      <c r="B78" s="4">
        <v>1000</v>
      </c>
      <c r="C78" s="7">
        <f>(B78/B4)</f>
        <v>0.025</v>
      </c>
    </row>
    <row r="79" spans="1:3" ht="15">
      <c r="A79" s="3" t="s">
        <v>60</v>
      </c>
      <c r="B79" s="4">
        <v>500</v>
      </c>
      <c r="C79" s="7">
        <f>(B79/B4)</f>
        <v>0.0125</v>
      </c>
    </row>
    <row r="80" spans="1:3" ht="15">
      <c r="A80" s="3" t="s">
        <v>61</v>
      </c>
      <c r="B80" s="4">
        <v>1000</v>
      </c>
      <c r="C80" s="7">
        <f>(B80/B4)</f>
        <v>0.025</v>
      </c>
    </row>
    <row r="81" spans="1:3" ht="15">
      <c r="A81" s="3" t="s">
        <v>62</v>
      </c>
      <c r="B81" s="4">
        <v>1000</v>
      </c>
      <c r="C81" s="7">
        <f>(B81/B4)</f>
        <v>0.025</v>
      </c>
    </row>
    <row r="82" spans="1:3" ht="15">
      <c r="A82" s="3" t="s">
        <v>63</v>
      </c>
      <c r="B82" s="4">
        <v>500</v>
      </c>
      <c r="C82" s="7">
        <f>(B82/B4)</f>
        <v>0.0125</v>
      </c>
    </row>
    <row r="83" spans="1:3" ht="15">
      <c r="A83" s="3" t="s">
        <v>64</v>
      </c>
      <c r="B83" s="4">
        <v>100</v>
      </c>
      <c r="C83" s="7">
        <f>(B83/B4)</f>
        <v>0.0025</v>
      </c>
    </row>
    <row r="84" spans="1:3" ht="15">
      <c r="A84" s="3" t="s">
        <v>65</v>
      </c>
      <c r="B84" s="4">
        <v>500</v>
      </c>
      <c r="C84" s="7">
        <f>(B84/B4)</f>
        <v>0.0125</v>
      </c>
    </row>
    <row r="85" spans="1:3" ht="15">
      <c r="A85" s="3" t="s">
        <v>66</v>
      </c>
      <c r="B85" s="4">
        <v>200</v>
      </c>
      <c r="C85" s="7">
        <f>(B85/B4)</f>
        <v>0.005</v>
      </c>
    </row>
    <row r="86" spans="1:3" ht="15">
      <c r="A86" s="3" t="s">
        <v>67</v>
      </c>
      <c r="B86" s="4">
        <v>1000</v>
      </c>
      <c r="C86" s="7">
        <f>(B86/B4)</f>
        <v>0.025</v>
      </c>
    </row>
    <row r="87" spans="1:3" ht="15">
      <c r="A87" s="3" t="s">
        <v>68</v>
      </c>
      <c r="B87" s="4">
        <v>1000</v>
      </c>
      <c r="C87" s="7">
        <f>(B87/B4)</f>
        <v>0.025</v>
      </c>
    </row>
    <row r="88" spans="1:3" ht="15">
      <c r="A88" s="3" t="s">
        <v>69</v>
      </c>
      <c r="B88" s="4">
        <v>100</v>
      </c>
      <c r="C88" s="7">
        <f>(B88/B4)</f>
        <v>0.0025</v>
      </c>
    </row>
    <row r="89" spans="1:3" ht="15">
      <c r="A89" s="3" t="s">
        <v>70</v>
      </c>
      <c r="B89" s="4">
        <v>500</v>
      </c>
      <c r="C89" s="7">
        <f>(B89/B4)</f>
        <v>0.0125</v>
      </c>
    </row>
    <row r="90" spans="1:3" ht="15">
      <c r="A90" s="3" t="s">
        <v>71</v>
      </c>
      <c r="B90" s="4">
        <v>0</v>
      </c>
      <c r="C90" s="7"/>
    </row>
    <row r="91" spans="1:3" ht="15.75">
      <c r="A91" s="8" t="s">
        <v>106</v>
      </c>
      <c r="B91" s="9">
        <f>SUM(B68:B90)</f>
        <v>50320</v>
      </c>
      <c r="C91" s="11">
        <f>SUM(C69:C90)</f>
        <v>1.257999999999999</v>
      </c>
    </row>
    <row r="92" spans="1:3" ht="12.75">
      <c r="A92" s="24"/>
      <c r="B92" s="25"/>
      <c r="C92" s="27"/>
    </row>
    <row r="93" spans="1:3" ht="15.75">
      <c r="A93" s="8" t="s">
        <v>72</v>
      </c>
      <c r="B93" s="4"/>
      <c r="C93" s="7"/>
    </row>
    <row r="94" spans="1:3" ht="15">
      <c r="A94" s="3" t="s">
        <v>73</v>
      </c>
      <c r="B94" s="4">
        <v>300</v>
      </c>
      <c r="C94" s="7">
        <f>(B94/B4)</f>
        <v>0.0075</v>
      </c>
    </row>
    <row r="95" spans="1:3" ht="15">
      <c r="A95" s="3" t="s">
        <v>74</v>
      </c>
      <c r="B95" s="4">
        <v>50</v>
      </c>
      <c r="C95" s="7">
        <f>(B95/B4)</f>
        <v>0.00125</v>
      </c>
    </row>
    <row r="96" spans="1:3" ht="15">
      <c r="A96" s="3" t="s">
        <v>75</v>
      </c>
      <c r="B96" s="4">
        <v>0</v>
      </c>
      <c r="C96" s="4">
        <v>0</v>
      </c>
    </row>
    <row r="97" spans="1:3" ht="15">
      <c r="A97" s="3" t="s">
        <v>76</v>
      </c>
      <c r="B97" s="4">
        <v>0</v>
      </c>
      <c r="C97" s="10">
        <v>0</v>
      </c>
    </row>
    <row r="98" spans="1:3" ht="15">
      <c r="A98" s="3" t="s">
        <v>77</v>
      </c>
      <c r="B98" s="4">
        <v>0</v>
      </c>
      <c r="C98" s="4">
        <v>0</v>
      </c>
    </row>
    <row r="99" spans="1:3" ht="12.75">
      <c r="A99" s="22"/>
      <c r="B99" s="24"/>
      <c r="C99" s="23"/>
    </row>
    <row r="100" spans="1:3" ht="15.75">
      <c r="A100" s="8" t="s">
        <v>105</v>
      </c>
      <c r="B100" s="9">
        <f>SUM(B94:B98)</f>
        <v>350</v>
      </c>
      <c r="C100" s="11">
        <f>SUM(C94:C99)</f>
        <v>0.008749999999999999</v>
      </c>
    </row>
    <row r="101" spans="1:3" ht="15.75">
      <c r="A101" s="8" t="s">
        <v>102</v>
      </c>
      <c r="B101" s="9">
        <f>(B66+B91+B100)</f>
        <v>125250</v>
      </c>
      <c r="C101" s="9">
        <f>(C100+C91+C66)</f>
        <v>3.1312499999999988</v>
      </c>
    </row>
    <row r="102" spans="1:3" ht="15">
      <c r="A102" s="3"/>
      <c r="B102" s="3"/>
      <c r="C102" s="4"/>
    </row>
    <row r="103" spans="1:3" ht="15.75">
      <c r="A103" s="8" t="s">
        <v>78</v>
      </c>
      <c r="B103" s="8"/>
      <c r="C103" s="12">
        <f>(C50+C101)</f>
        <v>27.910228</v>
      </c>
    </row>
    <row r="104" spans="1:3" ht="15">
      <c r="A104" s="3"/>
      <c r="B104" s="3"/>
      <c r="C104" s="4"/>
    </row>
    <row r="105" spans="1:3" ht="15">
      <c r="A105" s="3"/>
      <c r="B105" s="3"/>
      <c r="C105" s="4"/>
    </row>
    <row r="106" spans="1:3" ht="15">
      <c r="A106" s="3" t="s">
        <v>79</v>
      </c>
      <c r="B106" s="3"/>
      <c r="C106" s="4">
        <v>1.5</v>
      </c>
    </row>
    <row r="107" spans="1:3" ht="15">
      <c r="A107" s="3" t="s">
        <v>80</v>
      </c>
      <c r="B107" s="3"/>
      <c r="C107" s="4">
        <v>0.045</v>
      </c>
    </row>
    <row r="108" spans="1:3" ht="15.75">
      <c r="A108" s="8" t="s">
        <v>104</v>
      </c>
      <c r="B108" s="8"/>
      <c r="C108" s="9">
        <v>1.545</v>
      </c>
    </row>
    <row r="109" spans="1:3" ht="15">
      <c r="A109" s="3"/>
      <c r="B109" s="3"/>
      <c r="C109" s="4"/>
    </row>
    <row r="110" spans="1:3" ht="15.75">
      <c r="A110" s="8" t="s">
        <v>103</v>
      </c>
      <c r="B110" s="8"/>
      <c r="C110" s="9">
        <f>(C103+C108)</f>
        <v>29.455227999999998</v>
      </c>
    </row>
    <row r="111" spans="1:3" ht="15">
      <c r="A111" s="3"/>
      <c r="B111" s="3"/>
      <c r="C111" s="4"/>
    </row>
    <row r="112" spans="1:3" ht="15.75">
      <c r="A112" s="8" t="s">
        <v>81</v>
      </c>
      <c r="B112" s="3"/>
      <c r="C112" s="4"/>
    </row>
    <row r="113" spans="1:3" ht="15">
      <c r="A113" s="3" t="s">
        <v>82</v>
      </c>
      <c r="B113" s="6">
        <v>0.12</v>
      </c>
      <c r="C113" s="4"/>
    </row>
    <row r="114" spans="1:3" ht="15">
      <c r="A114" s="3" t="s">
        <v>83</v>
      </c>
      <c r="B114" s="6">
        <v>0.0365</v>
      </c>
      <c r="C114" s="4"/>
    </row>
    <row r="115" spans="1:3" ht="15">
      <c r="A115" s="3" t="s">
        <v>84</v>
      </c>
      <c r="B115" s="6">
        <v>0.0038</v>
      </c>
      <c r="C115" s="4"/>
    </row>
    <row r="116" spans="1:3" ht="15">
      <c r="A116" s="3" t="s">
        <v>85</v>
      </c>
      <c r="B116" s="6">
        <v>0.03</v>
      </c>
      <c r="C116" s="4"/>
    </row>
    <row r="117" spans="1:3" ht="15">
      <c r="A117" s="3" t="s">
        <v>86</v>
      </c>
      <c r="B117" s="6">
        <v>0.01</v>
      </c>
      <c r="C117" s="4"/>
    </row>
    <row r="118" spans="1:3" ht="15">
      <c r="A118" s="3" t="s">
        <v>87</v>
      </c>
      <c r="B118" s="6">
        <v>0</v>
      </c>
      <c r="C118" s="4"/>
    </row>
    <row r="119" spans="1:3" ht="15">
      <c r="A119" s="3" t="s">
        <v>88</v>
      </c>
      <c r="B119" s="6">
        <v>0</v>
      </c>
      <c r="C119" s="4"/>
    </row>
    <row r="120" spans="1:3" ht="15">
      <c r="A120" s="3" t="s">
        <v>89</v>
      </c>
      <c r="B120" s="6">
        <v>0</v>
      </c>
      <c r="C120" s="4"/>
    </row>
    <row r="121" spans="1:3" ht="15">
      <c r="A121" s="3" t="s">
        <v>90</v>
      </c>
      <c r="B121" s="6">
        <v>0.15</v>
      </c>
      <c r="C121" s="4"/>
    </row>
    <row r="122" spans="1:3" ht="15.75">
      <c r="A122" s="8" t="s">
        <v>91</v>
      </c>
      <c r="B122" s="13">
        <f>SUM(B113:B121)</f>
        <v>0.3503</v>
      </c>
      <c r="C122" s="4"/>
    </row>
    <row r="123" spans="1:3" ht="15">
      <c r="A123" s="3"/>
      <c r="B123" s="3"/>
      <c r="C123" s="4"/>
    </row>
    <row r="124" spans="1:3" ht="15">
      <c r="A124" s="3"/>
      <c r="B124" s="3"/>
      <c r="C124" s="4"/>
    </row>
    <row r="125" spans="1:3" ht="15.75">
      <c r="A125" s="8" t="s">
        <v>92</v>
      </c>
      <c r="B125" s="14" t="s">
        <v>93</v>
      </c>
      <c r="C125" s="15" t="s">
        <v>94</v>
      </c>
    </row>
    <row r="126" spans="1:3" ht="15">
      <c r="A126" s="3" t="s">
        <v>95</v>
      </c>
      <c r="B126" s="6">
        <v>1</v>
      </c>
      <c r="C126" s="4">
        <f>(C110*100)/(64.97)</f>
        <v>45.336659996921654</v>
      </c>
    </row>
    <row r="127" spans="1:3" ht="15">
      <c r="A127" s="3" t="s">
        <v>96</v>
      </c>
      <c r="B127" s="6">
        <v>0.8</v>
      </c>
      <c r="C127" s="4">
        <f>(C126*80%)</f>
        <v>36.269327997537324</v>
      </c>
    </row>
    <row r="128" spans="1:3" ht="15">
      <c r="A128" s="3" t="s">
        <v>97</v>
      </c>
      <c r="B128" s="6">
        <v>0.75</v>
      </c>
      <c r="C128" s="4">
        <f>(C126*75%)</f>
        <v>34.002494997691244</v>
      </c>
    </row>
    <row r="129" spans="1:3" ht="15">
      <c r="A129" s="3" t="s">
        <v>98</v>
      </c>
      <c r="B129" s="6">
        <v>0.68</v>
      </c>
      <c r="C129" s="4">
        <f>(C126*68%)</f>
        <v>30.828928797906727</v>
      </c>
    </row>
    <row r="130" spans="1:3" ht="15">
      <c r="A130" s="3" t="s">
        <v>99</v>
      </c>
      <c r="B130" s="6">
        <v>0.67</v>
      </c>
      <c r="C130" s="4">
        <f>(C126*67%)</f>
        <v>30.37556219793751</v>
      </c>
    </row>
    <row r="131" spans="1:3" ht="15">
      <c r="A131" s="3" t="s">
        <v>100</v>
      </c>
      <c r="B131" s="6">
        <v>0.55</v>
      </c>
      <c r="C131" s="4">
        <f>(C126*55%)</f>
        <v>24.93516299830691</v>
      </c>
    </row>
    <row r="132" spans="1:3" ht="15">
      <c r="A132" s="3" t="s">
        <v>101</v>
      </c>
      <c r="B132" s="6">
        <v>0.5</v>
      </c>
      <c r="C132" s="4">
        <f>(C126*50%)</f>
        <v>22.668329998460827</v>
      </c>
    </row>
    <row r="133" spans="1:3" ht="15">
      <c r="A133" s="3"/>
      <c r="B133" s="3"/>
      <c r="C133" s="4"/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3"/>
  <sheetViews>
    <sheetView workbookViewId="0" topLeftCell="A1">
      <selection activeCell="C11" sqref="C11"/>
    </sheetView>
  </sheetViews>
  <sheetFormatPr defaultColWidth="9.140625" defaultRowHeight="12.75"/>
  <cols>
    <col min="1" max="1" width="50.57421875" style="1" customWidth="1"/>
    <col min="2" max="2" width="18.140625" style="1" customWidth="1"/>
    <col min="3" max="3" width="16.140625" style="2" customWidth="1"/>
  </cols>
  <sheetData>
    <row r="1" spans="1:3" ht="15.75">
      <c r="A1" s="8" t="s">
        <v>0</v>
      </c>
      <c r="B1" s="8"/>
      <c r="C1" s="9"/>
    </row>
    <row r="2" spans="1:3" ht="15.75">
      <c r="A2" s="8" t="s">
        <v>1</v>
      </c>
      <c r="B2" s="3"/>
      <c r="C2" s="4"/>
    </row>
    <row r="3" spans="1:3" ht="15.75">
      <c r="A3" s="8" t="s">
        <v>2</v>
      </c>
      <c r="B3" s="3"/>
      <c r="C3" s="4"/>
    </row>
    <row r="4" spans="1:3" ht="15">
      <c r="A4" s="3" t="s">
        <v>3</v>
      </c>
      <c r="B4" s="5">
        <v>40000</v>
      </c>
      <c r="C4" s="4"/>
    </row>
    <row r="5" spans="1:3" ht="12.75">
      <c r="A5" s="22"/>
      <c r="B5" s="22"/>
      <c r="C5" s="23"/>
    </row>
    <row r="6" spans="1:3" ht="15">
      <c r="A6" s="3" t="s">
        <v>4</v>
      </c>
      <c r="B6" s="3"/>
      <c r="C6" s="4"/>
    </row>
    <row r="7" spans="1:3" ht="12.75">
      <c r="A7" s="22"/>
      <c r="B7" s="22"/>
      <c r="C7" s="23"/>
    </row>
    <row r="8" spans="1:3" ht="15">
      <c r="A8" s="3" t="s">
        <v>5</v>
      </c>
      <c r="B8" s="3"/>
      <c r="C8" s="4"/>
    </row>
    <row r="9" spans="1:3" ht="12.75">
      <c r="A9" s="22"/>
      <c r="B9" s="22"/>
      <c r="C9" s="23"/>
    </row>
    <row r="10" spans="1:3" ht="15.75">
      <c r="A10" s="8" t="s">
        <v>6</v>
      </c>
      <c r="B10" s="8"/>
      <c r="C10" s="9">
        <v>24</v>
      </c>
    </row>
    <row r="11" spans="1:3" ht="15">
      <c r="A11" s="3" t="s">
        <v>7</v>
      </c>
      <c r="B11" s="6">
        <v>0.022</v>
      </c>
      <c r="C11" s="4">
        <f>(C10*2.2%)</f>
        <v>0.528</v>
      </c>
    </row>
    <row r="12" spans="1:3" ht="15">
      <c r="A12" s="3" t="s">
        <v>8</v>
      </c>
      <c r="B12" s="3"/>
      <c r="C12" s="4">
        <v>0.8</v>
      </c>
    </row>
    <row r="13" spans="1:3" ht="15">
      <c r="A13" s="3" t="s">
        <v>9</v>
      </c>
      <c r="B13" s="6">
        <v>0.03</v>
      </c>
      <c r="C13" s="4">
        <f>(C10*3%)</f>
        <v>0.72</v>
      </c>
    </row>
    <row r="14" spans="1:3" ht="15">
      <c r="A14" s="3" t="s">
        <v>10</v>
      </c>
      <c r="B14" s="3"/>
      <c r="C14" s="4">
        <v>0.17</v>
      </c>
    </row>
    <row r="15" spans="1:3" ht="15">
      <c r="A15" s="3" t="s">
        <v>109</v>
      </c>
      <c r="B15" s="3"/>
      <c r="C15" s="4">
        <v>0</v>
      </c>
    </row>
    <row r="16" spans="1:3" ht="15">
      <c r="A16" s="3" t="s">
        <v>11</v>
      </c>
      <c r="B16" s="3"/>
      <c r="C16" s="4">
        <v>0.12</v>
      </c>
    </row>
    <row r="17" spans="1:3" ht="15">
      <c r="A17" s="3" t="s">
        <v>12</v>
      </c>
      <c r="B17" s="6">
        <v>0</v>
      </c>
      <c r="C17" s="4">
        <v>0</v>
      </c>
    </row>
    <row r="18" spans="1:3" ht="15">
      <c r="A18" s="3" t="s">
        <v>13</v>
      </c>
      <c r="B18" s="3"/>
      <c r="C18" s="4">
        <v>0</v>
      </c>
    </row>
    <row r="19" spans="1:3" ht="12.75">
      <c r="A19" s="22"/>
      <c r="B19" s="22"/>
      <c r="C19" s="23"/>
    </row>
    <row r="20" spans="1:3" ht="15.75">
      <c r="A20" s="3" t="s">
        <v>110</v>
      </c>
      <c r="B20" s="3"/>
      <c r="C20" s="4">
        <f>SUM(C10:C18)</f>
        <v>26.338</v>
      </c>
    </row>
    <row r="21" spans="1:3" ht="15">
      <c r="A21" s="3" t="s">
        <v>14</v>
      </c>
      <c r="B21" s="3"/>
      <c r="C21" s="7">
        <f>(C20/50)</f>
        <v>0.52676</v>
      </c>
    </row>
    <row r="22" spans="1:3" ht="12.75">
      <c r="A22" s="22"/>
      <c r="B22" s="22"/>
      <c r="C22" s="23"/>
    </row>
    <row r="23" spans="1:3" ht="15">
      <c r="A23" s="3" t="s">
        <v>15</v>
      </c>
      <c r="B23" s="6">
        <v>0.65</v>
      </c>
      <c r="C23" s="4">
        <v>46.15</v>
      </c>
    </row>
    <row r="24" spans="1:3" ht="12.75">
      <c r="A24" s="22"/>
      <c r="B24" s="22"/>
      <c r="C24" s="23"/>
    </row>
    <row r="25" spans="1:3" ht="15.75">
      <c r="A25" s="8" t="s">
        <v>111</v>
      </c>
      <c r="B25" s="8"/>
      <c r="C25" s="9">
        <f>(C21*46.15)</f>
        <v>24.309974</v>
      </c>
    </row>
    <row r="26" spans="1:3" ht="12.75">
      <c r="A26" s="22"/>
      <c r="B26" s="22"/>
      <c r="C26" s="23"/>
    </row>
    <row r="27" spans="1:3" ht="12.75">
      <c r="A27" s="24"/>
      <c r="B27" s="24"/>
      <c r="C27" s="25"/>
    </row>
    <row r="28" spans="1:3" ht="15.75">
      <c r="A28" s="8" t="s">
        <v>16</v>
      </c>
      <c r="B28" s="3"/>
      <c r="C28" s="4"/>
    </row>
    <row r="29" spans="1:3" ht="15">
      <c r="A29" s="3" t="s">
        <v>17</v>
      </c>
      <c r="B29" s="3"/>
      <c r="C29" s="4"/>
    </row>
    <row r="30" spans="1:3" ht="15">
      <c r="A30" s="3" t="s">
        <v>18</v>
      </c>
      <c r="B30" s="16">
        <v>55</v>
      </c>
      <c r="C30" s="4"/>
    </row>
    <row r="31" spans="1:3" ht="15">
      <c r="A31" s="3" t="s">
        <v>19</v>
      </c>
      <c r="B31" s="16">
        <v>240</v>
      </c>
      <c r="C31" s="4"/>
    </row>
    <row r="32" spans="1:3" ht="12.75">
      <c r="A32" s="22"/>
      <c r="B32" s="26"/>
      <c r="C32" s="23"/>
    </row>
    <row r="33" spans="1:3" ht="15">
      <c r="A33" s="3" t="s">
        <v>20</v>
      </c>
      <c r="B33" s="16"/>
      <c r="C33" s="4"/>
    </row>
    <row r="34" spans="1:3" ht="15">
      <c r="A34" s="3" t="s">
        <v>21</v>
      </c>
      <c r="B34" s="16"/>
      <c r="C34" s="4">
        <v>6.3</v>
      </c>
    </row>
    <row r="35" spans="1:3" ht="15">
      <c r="A35" s="3" t="s">
        <v>22</v>
      </c>
      <c r="B35" s="17">
        <v>0.17</v>
      </c>
      <c r="C35" s="4">
        <v>-1.07</v>
      </c>
    </row>
    <row r="36" spans="1:3" ht="15.75">
      <c r="A36" s="8" t="s">
        <v>23</v>
      </c>
      <c r="B36" s="14"/>
      <c r="C36" s="9">
        <v>5.22</v>
      </c>
    </row>
    <row r="37" spans="1:3" ht="12.75">
      <c r="A37" s="22"/>
      <c r="B37" s="26"/>
      <c r="C37" s="23"/>
    </row>
    <row r="38" spans="1:3" ht="15">
      <c r="A38" s="3" t="s">
        <v>24</v>
      </c>
      <c r="B38" s="16"/>
      <c r="C38" s="4"/>
    </row>
    <row r="39" spans="1:3" ht="15">
      <c r="A39" s="3" t="s">
        <v>25</v>
      </c>
      <c r="B39" s="16">
        <v>100</v>
      </c>
      <c r="C39" s="4">
        <v>0.23</v>
      </c>
    </row>
    <row r="40" spans="1:3" ht="15">
      <c r="A40" s="3" t="s">
        <v>26</v>
      </c>
      <c r="B40" s="18">
        <v>0.17</v>
      </c>
      <c r="C40" s="4">
        <v>-0.03</v>
      </c>
    </row>
    <row r="41" spans="1:3" ht="15">
      <c r="A41" s="3" t="s">
        <v>27</v>
      </c>
      <c r="B41" s="18">
        <v>0.15</v>
      </c>
      <c r="C41" s="4">
        <v>0.03</v>
      </c>
    </row>
    <row r="42" spans="1:3" ht="15.75">
      <c r="A42" s="8" t="s">
        <v>28</v>
      </c>
      <c r="B42" s="14"/>
      <c r="C42" s="9">
        <v>0.23</v>
      </c>
    </row>
    <row r="43" spans="1:3" ht="12.75">
      <c r="A43" s="19"/>
      <c r="B43" s="21"/>
      <c r="C43" s="20"/>
    </row>
    <row r="44" spans="1:3" ht="15">
      <c r="A44" s="3" t="s">
        <v>29</v>
      </c>
      <c r="B44" s="16"/>
      <c r="C44" s="4"/>
    </row>
    <row r="45" spans="1:3" ht="15">
      <c r="A45" s="3" t="s">
        <v>30</v>
      </c>
      <c r="B45" s="18">
        <v>0.75</v>
      </c>
      <c r="C45" s="4">
        <v>0.56</v>
      </c>
    </row>
    <row r="46" spans="1:3" ht="15">
      <c r="A46" s="3" t="s">
        <v>31</v>
      </c>
      <c r="B46" s="18">
        <v>0.25</v>
      </c>
      <c r="C46" s="4">
        <v>0.65</v>
      </c>
    </row>
    <row r="47" spans="1:3" ht="15">
      <c r="A47" s="3" t="s">
        <v>32</v>
      </c>
      <c r="B47" s="16"/>
      <c r="C47" s="4">
        <v>0.23</v>
      </c>
    </row>
    <row r="48" spans="1:3" ht="15.75">
      <c r="A48" s="8" t="s">
        <v>33</v>
      </c>
      <c r="B48" s="16"/>
      <c r="C48" s="9">
        <v>1.44</v>
      </c>
    </row>
    <row r="49" spans="1:3" ht="12.75">
      <c r="A49" s="19"/>
      <c r="B49" s="19"/>
      <c r="C49" s="20"/>
    </row>
    <row r="50" spans="1:3" ht="15.75">
      <c r="A50" s="8" t="s">
        <v>108</v>
      </c>
      <c r="B50" s="8"/>
      <c r="C50" s="9">
        <f>(C25+C48)</f>
        <v>25.749974</v>
      </c>
    </row>
    <row r="52" spans="1:3" ht="15.75">
      <c r="A52" s="8" t="s">
        <v>34</v>
      </c>
      <c r="B52" s="14" t="s">
        <v>35</v>
      </c>
      <c r="C52" s="15" t="s">
        <v>36</v>
      </c>
    </row>
    <row r="53" spans="1:3" ht="15">
      <c r="A53" s="3" t="s">
        <v>37</v>
      </c>
      <c r="B53" s="4">
        <v>0</v>
      </c>
      <c r="C53" s="7">
        <f>(B53/B4)</f>
        <v>0</v>
      </c>
    </row>
    <row r="54" spans="1:3" ht="15">
      <c r="A54" s="3" t="s">
        <v>38</v>
      </c>
      <c r="B54" s="4">
        <v>2400</v>
      </c>
      <c r="C54" s="7">
        <f>(B54/B4)</f>
        <v>0.06</v>
      </c>
    </row>
    <row r="55" spans="1:3" ht="15">
      <c r="A55" s="3" t="s">
        <v>39</v>
      </c>
      <c r="B55" s="4">
        <v>4400</v>
      </c>
      <c r="C55" s="7">
        <f>(B55/B4)</f>
        <v>0.11</v>
      </c>
    </row>
    <row r="56" spans="1:3" ht="15">
      <c r="A56" s="3" t="s">
        <v>40</v>
      </c>
      <c r="B56" s="4">
        <v>16800</v>
      </c>
      <c r="C56" s="7">
        <f>(B56/B4)</f>
        <v>0.42</v>
      </c>
    </row>
    <row r="57" spans="1:3" ht="15">
      <c r="A57" s="3" t="s">
        <v>41</v>
      </c>
      <c r="B57" s="4">
        <v>22800</v>
      </c>
      <c r="C57" s="7">
        <f>(B57/B4)</f>
        <v>0.57</v>
      </c>
    </row>
    <row r="58" spans="1:3" ht="15">
      <c r="A58" s="3" t="s">
        <v>42</v>
      </c>
      <c r="B58" s="4">
        <v>13680</v>
      </c>
      <c r="C58" s="7">
        <f>(B58/B4)</f>
        <v>0.342</v>
      </c>
    </row>
    <row r="59" spans="1:3" ht="15">
      <c r="A59" s="3" t="s">
        <v>43</v>
      </c>
      <c r="B59" s="4">
        <v>5000</v>
      </c>
      <c r="C59" s="7">
        <f>(B59/B4)</f>
        <v>0.125</v>
      </c>
    </row>
    <row r="60" spans="1:3" ht="15">
      <c r="A60" s="3" t="s">
        <v>44</v>
      </c>
      <c r="B60" s="4">
        <v>3000</v>
      </c>
      <c r="C60" s="7">
        <f>(B60/B4)</f>
        <v>0.075</v>
      </c>
    </row>
    <row r="61" spans="1:3" ht="15">
      <c r="A61" s="3" t="s">
        <v>45</v>
      </c>
      <c r="B61" s="4">
        <v>1000</v>
      </c>
      <c r="C61" s="7">
        <f>(B61/B4)</f>
        <v>0.025</v>
      </c>
    </row>
    <row r="62" spans="1:3" ht="15">
      <c r="A62" s="3" t="s">
        <v>46</v>
      </c>
      <c r="B62" s="4">
        <v>5000</v>
      </c>
      <c r="C62" s="7">
        <f>(B62/B4)</f>
        <v>0.125</v>
      </c>
    </row>
    <row r="63" spans="1:3" ht="15">
      <c r="A63" s="3" t="s">
        <v>47</v>
      </c>
      <c r="B63" s="4">
        <v>500</v>
      </c>
      <c r="C63" s="7">
        <f>(B63/B4)</f>
        <v>0.0125</v>
      </c>
    </row>
    <row r="64" spans="1:3" ht="15">
      <c r="A64" s="3" t="s">
        <v>48</v>
      </c>
      <c r="B64" s="4"/>
      <c r="C64" s="4"/>
    </row>
    <row r="65" spans="1:3" ht="12.75">
      <c r="A65" s="22"/>
      <c r="B65" s="23"/>
      <c r="C65" s="23"/>
    </row>
    <row r="66" spans="1:3" ht="15.75">
      <c r="A66" s="8" t="s">
        <v>107</v>
      </c>
      <c r="B66" s="9">
        <f>SUM(B54:B63)</f>
        <v>74580</v>
      </c>
      <c r="C66" s="9">
        <f>SUM(C54:C63)</f>
        <v>1.8644999999999998</v>
      </c>
    </row>
    <row r="67" spans="1:3" ht="12.75">
      <c r="A67" s="22"/>
      <c r="B67" s="23"/>
      <c r="C67" s="23"/>
    </row>
    <row r="68" spans="1:3" ht="15">
      <c r="A68" s="3" t="s">
        <v>49</v>
      </c>
      <c r="B68" s="4">
        <v>0</v>
      </c>
      <c r="C68" s="4"/>
    </row>
    <row r="69" spans="1:3" ht="15">
      <c r="A69" s="3" t="s">
        <v>50</v>
      </c>
      <c r="B69" s="4">
        <v>6720</v>
      </c>
      <c r="C69" s="7">
        <f>(B69/B4)</f>
        <v>0.168</v>
      </c>
    </row>
    <row r="70" spans="1:3" ht="15">
      <c r="A70" s="3" t="s">
        <v>51</v>
      </c>
      <c r="B70" s="4">
        <v>4100</v>
      </c>
      <c r="C70" s="7">
        <f>(B70/B4)</f>
        <v>0.1025</v>
      </c>
    </row>
    <row r="71" spans="1:3" ht="15">
      <c r="A71" s="3" t="s">
        <v>52</v>
      </c>
      <c r="B71" s="4">
        <v>24000</v>
      </c>
      <c r="C71" s="7">
        <f>(B71/B4)</f>
        <v>0.6</v>
      </c>
    </row>
    <row r="72" spans="1:3" ht="15">
      <c r="A72" s="3" t="s">
        <v>53</v>
      </c>
      <c r="B72" s="4">
        <v>3600</v>
      </c>
      <c r="C72" s="7">
        <f>(B72/B4)</f>
        <v>0.09</v>
      </c>
    </row>
    <row r="73" spans="1:3" ht="15">
      <c r="A73" s="3" t="s">
        <v>54</v>
      </c>
      <c r="B73" s="4">
        <v>1000</v>
      </c>
      <c r="C73" s="7">
        <f>(B73/B4)</f>
        <v>0.025</v>
      </c>
    </row>
    <row r="74" spans="1:3" ht="15">
      <c r="A74" s="3" t="s">
        <v>55</v>
      </c>
      <c r="B74" s="4">
        <v>500</v>
      </c>
      <c r="C74" s="7">
        <f>(B74/B4)</f>
        <v>0.0125</v>
      </c>
    </row>
    <row r="75" spans="1:3" ht="15">
      <c r="A75" s="3" t="s">
        <v>56</v>
      </c>
      <c r="B75" s="4">
        <v>1000</v>
      </c>
      <c r="C75" s="7">
        <f>(B75/B4)</f>
        <v>0.025</v>
      </c>
    </row>
    <row r="76" spans="1:3" ht="15">
      <c r="A76" s="3" t="s">
        <v>57</v>
      </c>
      <c r="B76" s="4">
        <v>1000</v>
      </c>
      <c r="C76" s="7">
        <f>(B76/B4)</f>
        <v>0.025</v>
      </c>
    </row>
    <row r="77" spans="1:3" ht="15">
      <c r="A77" s="3" t="s">
        <v>58</v>
      </c>
      <c r="B77" s="4">
        <v>1000</v>
      </c>
      <c r="C77" s="7">
        <f>(B77/B4)</f>
        <v>0.025</v>
      </c>
    </row>
    <row r="78" spans="1:3" ht="15">
      <c r="A78" s="3" t="s">
        <v>59</v>
      </c>
      <c r="B78" s="4">
        <v>1000</v>
      </c>
      <c r="C78" s="7">
        <f>(B78/B4)</f>
        <v>0.025</v>
      </c>
    </row>
    <row r="79" spans="1:3" ht="15">
      <c r="A79" s="3" t="s">
        <v>60</v>
      </c>
      <c r="B79" s="4">
        <v>500</v>
      </c>
      <c r="C79" s="7">
        <f>(B79/B4)</f>
        <v>0.0125</v>
      </c>
    </row>
    <row r="80" spans="1:3" ht="15">
      <c r="A80" s="3" t="s">
        <v>61</v>
      </c>
      <c r="B80" s="4">
        <v>1000</v>
      </c>
      <c r="C80" s="7">
        <f>(B80/B4)</f>
        <v>0.025</v>
      </c>
    </row>
    <row r="81" spans="1:3" ht="15">
      <c r="A81" s="3" t="s">
        <v>62</v>
      </c>
      <c r="B81" s="4">
        <v>1000</v>
      </c>
      <c r="C81" s="7">
        <f>(B81/B4)</f>
        <v>0.025</v>
      </c>
    </row>
    <row r="82" spans="1:3" ht="15">
      <c r="A82" s="3" t="s">
        <v>63</v>
      </c>
      <c r="B82" s="4">
        <v>500</v>
      </c>
      <c r="C82" s="7">
        <f>(B82/B4)</f>
        <v>0.0125</v>
      </c>
    </row>
    <row r="83" spans="1:3" ht="15">
      <c r="A83" s="3" t="s">
        <v>64</v>
      </c>
      <c r="B83" s="4">
        <v>100</v>
      </c>
      <c r="C83" s="7">
        <f>(B83/B4)</f>
        <v>0.0025</v>
      </c>
    </row>
    <row r="84" spans="1:3" ht="15">
      <c r="A84" s="3" t="s">
        <v>65</v>
      </c>
      <c r="B84" s="4">
        <v>500</v>
      </c>
      <c r="C84" s="7">
        <f>(B84/B4)</f>
        <v>0.0125</v>
      </c>
    </row>
    <row r="85" spans="1:3" ht="15">
      <c r="A85" s="3" t="s">
        <v>66</v>
      </c>
      <c r="B85" s="4">
        <v>200</v>
      </c>
      <c r="C85" s="7">
        <f>(B85/B4)</f>
        <v>0.005</v>
      </c>
    </row>
    <row r="86" spans="1:3" ht="15">
      <c r="A86" s="3" t="s">
        <v>67</v>
      </c>
      <c r="B86" s="4">
        <v>1000</v>
      </c>
      <c r="C86" s="7">
        <f>(B86/B4)</f>
        <v>0.025</v>
      </c>
    </row>
    <row r="87" spans="1:3" ht="15">
      <c r="A87" s="3" t="s">
        <v>68</v>
      </c>
      <c r="B87" s="4">
        <v>1000</v>
      </c>
      <c r="C87" s="7">
        <f>(B87/B4)</f>
        <v>0.025</v>
      </c>
    </row>
    <row r="88" spans="1:3" ht="15">
      <c r="A88" s="3" t="s">
        <v>69</v>
      </c>
      <c r="B88" s="4">
        <v>100</v>
      </c>
      <c r="C88" s="7">
        <f>(B88/B4)</f>
        <v>0.0025</v>
      </c>
    </row>
    <row r="89" spans="1:3" ht="15">
      <c r="A89" s="3" t="s">
        <v>70</v>
      </c>
      <c r="B89" s="4">
        <v>500</v>
      </c>
      <c r="C89" s="7">
        <f>(B89/B4)</f>
        <v>0.0125</v>
      </c>
    </row>
    <row r="90" spans="1:3" ht="15">
      <c r="A90" s="3" t="s">
        <v>71</v>
      </c>
      <c r="B90" s="4">
        <v>0</v>
      </c>
      <c r="C90" s="7"/>
    </row>
    <row r="91" spans="1:3" ht="15.75">
      <c r="A91" s="8" t="s">
        <v>106</v>
      </c>
      <c r="B91" s="9">
        <f>SUM(B68:B90)</f>
        <v>50320</v>
      </c>
      <c r="C91" s="11">
        <f>SUM(C69:C90)</f>
        <v>1.257999999999999</v>
      </c>
    </row>
    <row r="92" spans="1:3" ht="12.75">
      <c r="A92" s="24"/>
      <c r="B92" s="25"/>
      <c r="C92" s="27"/>
    </row>
    <row r="93" spans="1:3" ht="15.75">
      <c r="A93" s="8" t="s">
        <v>72</v>
      </c>
      <c r="B93" s="4"/>
      <c r="C93" s="7"/>
    </row>
    <row r="94" spans="1:3" ht="15">
      <c r="A94" s="3" t="s">
        <v>73</v>
      </c>
      <c r="B94" s="4">
        <v>300</v>
      </c>
      <c r="C94" s="7">
        <f>(B94/B4)</f>
        <v>0.0075</v>
      </c>
    </row>
    <row r="95" spans="1:3" ht="15">
      <c r="A95" s="3" t="s">
        <v>74</v>
      </c>
      <c r="B95" s="4">
        <v>50</v>
      </c>
      <c r="C95" s="7">
        <f>(B95/B4)</f>
        <v>0.00125</v>
      </c>
    </row>
    <row r="96" spans="1:3" ht="15">
      <c r="A96" s="3" t="s">
        <v>75</v>
      </c>
      <c r="B96" s="4">
        <v>0</v>
      </c>
      <c r="C96" s="4">
        <v>0</v>
      </c>
    </row>
    <row r="97" spans="1:3" ht="15">
      <c r="A97" s="3" t="s">
        <v>76</v>
      </c>
      <c r="B97" s="4">
        <v>0</v>
      </c>
      <c r="C97" s="10">
        <v>0</v>
      </c>
    </row>
    <row r="98" spans="1:3" ht="15">
      <c r="A98" s="3" t="s">
        <v>77</v>
      </c>
      <c r="B98" s="4">
        <v>0</v>
      </c>
      <c r="C98" s="4">
        <v>0</v>
      </c>
    </row>
    <row r="99" spans="1:3" ht="12.75">
      <c r="A99" s="22"/>
      <c r="B99" s="24"/>
      <c r="C99" s="23"/>
    </row>
    <row r="100" spans="1:3" ht="15.75">
      <c r="A100" s="8" t="s">
        <v>105</v>
      </c>
      <c r="B100" s="9">
        <f>SUM(B94:B98)</f>
        <v>350</v>
      </c>
      <c r="C100" s="11">
        <f>SUM(C94:C99)</f>
        <v>0.008749999999999999</v>
      </c>
    </row>
    <row r="101" spans="1:3" ht="15.75">
      <c r="A101" s="8" t="s">
        <v>102</v>
      </c>
      <c r="B101" s="9">
        <f>(B66+B91+B100)</f>
        <v>125250</v>
      </c>
      <c r="C101" s="9">
        <f>(C100+C91+C66)</f>
        <v>3.1312499999999988</v>
      </c>
    </row>
    <row r="102" spans="1:3" ht="15">
      <c r="A102" s="3"/>
      <c r="B102" s="3"/>
      <c r="C102" s="4"/>
    </row>
    <row r="103" spans="1:3" ht="15.75">
      <c r="A103" s="8" t="s">
        <v>78</v>
      </c>
      <c r="B103" s="8"/>
      <c r="C103" s="12">
        <f>(C50+C101)</f>
        <v>28.881224</v>
      </c>
    </row>
    <row r="104" spans="1:3" ht="15">
      <c r="A104" s="3"/>
      <c r="B104" s="3"/>
      <c r="C104" s="4"/>
    </row>
    <row r="105" spans="1:3" ht="15">
      <c r="A105" s="3"/>
      <c r="B105" s="3"/>
      <c r="C105" s="4"/>
    </row>
    <row r="106" spans="1:3" ht="15">
      <c r="A106" s="3" t="s">
        <v>79</v>
      </c>
      <c r="B106" s="3"/>
      <c r="C106" s="4">
        <v>1.5</v>
      </c>
    </row>
    <row r="107" spans="1:3" ht="15">
      <c r="A107" s="3" t="s">
        <v>80</v>
      </c>
      <c r="B107" s="3"/>
      <c r="C107" s="4">
        <v>0.045</v>
      </c>
    </row>
    <row r="108" spans="1:3" ht="15.75">
      <c r="A108" s="8" t="s">
        <v>104</v>
      </c>
      <c r="B108" s="8"/>
      <c r="C108" s="9">
        <v>1.545</v>
      </c>
    </row>
    <row r="109" spans="1:3" ht="15">
      <c r="A109" s="3"/>
      <c r="B109" s="3"/>
      <c r="C109" s="4"/>
    </row>
    <row r="110" spans="1:3" ht="15.75">
      <c r="A110" s="8" t="s">
        <v>103</v>
      </c>
      <c r="B110" s="8"/>
      <c r="C110" s="9">
        <f>(C103+C108)</f>
        <v>30.426223999999998</v>
      </c>
    </row>
    <row r="111" spans="1:3" ht="15">
      <c r="A111" s="3"/>
      <c r="B111" s="3"/>
      <c r="C111" s="4"/>
    </row>
    <row r="112" spans="1:3" ht="15.75">
      <c r="A112" s="8" t="s">
        <v>81</v>
      </c>
      <c r="B112" s="3"/>
      <c r="C112" s="4"/>
    </row>
    <row r="113" spans="1:3" ht="15">
      <c r="A113" s="3" t="s">
        <v>82</v>
      </c>
      <c r="B113" s="6">
        <v>0.12</v>
      </c>
      <c r="C113" s="4"/>
    </row>
    <row r="114" spans="1:3" ht="15">
      <c r="A114" s="3" t="s">
        <v>83</v>
      </c>
      <c r="B114" s="6">
        <v>0.0365</v>
      </c>
      <c r="C114" s="4"/>
    </row>
    <row r="115" spans="1:3" ht="15">
      <c r="A115" s="3" t="s">
        <v>84</v>
      </c>
      <c r="B115" s="6">
        <v>0.0038</v>
      </c>
      <c r="C115" s="4"/>
    </row>
    <row r="116" spans="1:3" ht="15">
      <c r="A116" s="3" t="s">
        <v>85</v>
      </c>
      <c r="B116" s="6">
        <v>0.03</v>
      </c>
      <c r="C116" s="4"/>
    </row>
    <row r="117" spans="1:3" ht="15">
      <c r="A117" s="3" t="s">
        <v>86</v>
      </c>
      <c r="B117" s="6">
        <v>0.01</v>
      </c>
      <c r="C117" s="4"/>
    </row>
    <row r="118" spans="1:3" ht="15">
      <c r="A118" s="3" t="s">
        <v>87</v>
      </c>
      <c r="B118" s="6">
        <v>0</v>
      </c>
      <c r="C118" s="4"/>
    </row>
    <row r="119" spans="1:3" ht="15">
      <c r="A119" s="3" t="s">
        <v>88</v>
      </c>
      <c r="B119" s="6">
        <v>0</v>
      </c>
      <c r="C119" s="4"/>
    </row>
    <row r="120" spans="1:3" ht="15">
      <c r="A120" s="3" t="s">
        <v>89</v>
      </c>
      <c r="B120" s="6">
        <v>0</v>
      </c>
      <c r="C120" s="4"/>
    </row>
    <row r="121" spans="1:3" ht="15">
      <c r="A121" s="3" t="s">
        <v>90</v>
      </c>
      <c r="B121" s="6">
        <v>0.15</v>
      </c>
      <c r="C121" s="4"/>
    </row>
    <row r="122" spans="1:3" ht="15.75">
      <c r="A122" s="8" t="s">
        <v>91</v>
      </c>
      <c r="B122" s="13">
        <f>SUM(B113:B121)</f>
        <v>0.3503</v>
      </c>
      <c r="C122" s="4"/>
    </row>
    <row r="123" spans="1:3" ht="15">
      <c r="A123" s="3"/>
      <c r="B123" s="3"/>
      <c r="C123" s="4"/>
    </row>
    <row r="124" spans="1:3" ht="15">
      <c r="A124" s="3"/>
      <c r="B124" s="3"/>
      <c r="C124" s="4"/>
    </row>
    <row r="125" spans="1:3" ht="15.75">
      <c r="A125" s="8" t="s">
        <v>92</v>
      </c>
      <c r="B125" s="14" t="s">
        <v>93</v>
      </c>
      <c r="C125" s="15" t="s">
        <v>94</v>
      </c>
    </row>
    <row r="126" spans="1:3" ht="15">
      <c r="A126" s="3" t="s">
        <v>95</v>
      </c>
      <c r="B126" s="6">
        <v>1</v>
      </c>
      <c r="C126" s="4">
        <f>(C110*100)/(64.97)</f>
        <v>46.83118977989841</v>
      </c>
    </row>
    <row r="127" spans="1:3" ht="15">
      <c r="A127" s="3" t="s">
        <v>96</v>
      </c>
      <c r="B127" s="6">
        <v>0.8</v>
      </c>
      <c r="C127" s="4">
        <f>(C126*80%)</f>
        <v>37.46495182391873</v>
      </c>
    </row>
    <row r="128" spans="1:3" ht="15">
      <c r="A128" s="3" t="s">
        <v>97</v>
      </c>
      <c r="B128" s="6">
        <v>0.75</v>
      </c>
      <c r="C128" s="4">
        <f>(C126*75%)</f>
        <v>35.12339233492381</v>
      </c>
    </row>
    <row r="129" spans="1:3" ht="15">
      <c r="A129" s="3" t="s">
        <v>98</v>
      </c>
      <c r="B129" s="6">
        <v>0.68</v>
      </c>
      <c r="C129" s="4">
        <f>(C126*68%)</f>
        <v>31.845209050330922</v>
      </c>
    </row>
    <row r="130" spans="1:3" ht="15">
      <c r="A130" s="3" t="s">
        <v>99</v>
      </c>
      <c r="B130" s="6">
        <v>0.67</v>
      </c>
      <c r="C130" s="4">
        <f>(C126*67%)</f>
        <v>31.376897152531935</v>
      </c>
    </row>
    <row r="131" spans="1:3" ht="15">
      <c r="A131" s="3" t="s">
        <v>100</v>
      </c>
      <c r="B131" s="6">
        <v>0.55</v>
      </c>
      <c r="C131" s="4">
        <f>(C126*55%)</f>
        <v>25.757154378944126</v>
      </c>
    </row>
    <row r="132" spans="1:3" ht="15">
      <c r="A132" s="3" t="s">
        <v>101</v>
      </c>
      <c r="B132" s="6">
        <v>0.5</v>
      </c>
      <c r="C132" s="4">
        <f>(C126*50%)</f>
        <v>23.415594889949205</v>
      </c>
    </row>
    <row r="133" spans="1:3" ht="15">
      <c r="A133" s="3"/>
      <c r="B133" s="3"/>
      <c r="C133" s="4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3"/>
  <sheetViews>
    <sheetView tabSelected="1" workbookViewId="0" topLeftCell="A1">
      <selection activeCell="B4" sqref="B4"/>
    </sheetView>
  </sheetViews>
  <sheetFormatPr defaultColWidth="9.140625" defaultRowHeight="12.75"/>
  <cols>
    <col min="1" max="1" width="50.57421875" style="1" customWidth="1"/>
    <col min="2" max="2" width="18.140625" style="1" customWidth="1"/>
    <col min="3" max="3" width="16.140625" style="2" customWidth="1"/>
  </cols>
  <sheetData>
    <row r="1" spans="1:3" ht="15.75">
      <c r="A1" s="8" t="s">
        <v>0</v>
      </c>
      <c r="B1" s="8"/>
      <c r="C1" s="9"/>
    </row>
    <row r="2" spans="1:3" ht="15.75">
      <c r="A2" s="8" t="s">
        <v>1</v>
      </c>
      <c r="B2" s="3"/>
      <c r="C2" s="4"/>
    </row>
    <row r="3" spans="1:3" ht="15.75">
      <c r="A3" s="8" t="s">
        <v>2</v>
      </c>
      <c r="B3" s="3"/>
      <c r="C3" s="4"/>
    </row>
    <row r="4" spans="1:3" ht="15">
      <c r="A4" s="3" t="s">
        <v>3</v>
      </c>
      <c r="B4" s="5">
        <v>40000</v>
      </c>
      <c r="C4" s="4"/>
    </row>
    <row r="5" spans="1:3" ht="12.75">
      <c r="A5" s="22"/>
      <c r="B5" s="22"/>
      <c r="C5" s="23"/>
    </row>
    <row r="6" spans="1:3" ht="15">
      <c r="A6" s="3" t="s">
        <v>4</v>
      </c>
      <c r="B6" s="3"/>
      <c r="C6" s="4"/>
    </row>
    <row r="7" spans="1:3" ht="12.75">
      <c r="A7" s="22"/>
      <c r="B7" s="22"/>
      <c r="C7" s="23"/>
    </row>
    <row r="8" spans="1:3" ht="15">
      <c r="A8" s="3" t="s">
        <v>5</v>
      </c>
      <c r="B8" s="3"/>
      <c r="C8" s="4"/>
    </row>
    <row r="9" spans="1:3" ht="12.75">
      <c r="A9" s="22"/>
      <c r="B9" s="22"/>
      <c r="C9" s="23"/>
    </row>
    <row r="10" spans="1:3" ht="15.75">
      <c r="A10" s="8" t="s">
        <v>6</v>
      </c>
      <c r="B10" s="8"/>
      <c r="C10" s="9">
        <v>25</v>
      </c>
    </row>
    <row r="11" spans="1:3" ht="15">
      <c r="A11" s="3" t="s">
        <v>7</v>
      </c>
      <c r="B11" s="6">
        <v>0.022</v>
      </c>
      <c r="C11" s="4"/>
    </row>
    <row r="12" spans="1:3" ht="15">
      <c r="A12" s="3" t="s">
        <v>8</v>
      </c>
      <c r="B12" s="3"/>
      <c r="C12" s="4">
        <v>0.8</v>
      </c>
    </row>
    <row r="13" spans="1:3" ht="15">
      <c r="A13" s="3" t="s">
        <v>9</v>
      </c>
      <c r="B13" s="6">
        <v>0.03</v>
      </c>
      <c r="C13" s="4">
        <f>(C10*3%)</f>
        <v>0.75</v>
      </c>
    </row>
    <row r="14" spans="1:3" ht="15">
      <c r="A14" s="3" t="s">
        <v>10</v>
      </c>
      <c r="B14" s="3"/>
      <c r="C14" s="4">
        <v>0.17</v>
      </c>
    </row>
    <row r="15" spans="1:3" ht="15">
      <c r="A15" s="3" t="s">
        <v>109</v>
      </c>
      <c r="B15" s="3"/>
      <c r="C15" s="4">
        <v>0</v>
      </c>
    </row>
    <row r="16" spans="1:3" ht="15">
      <c r="A16" s="3" t="s">
        <v>11</v>
      </c>
      <c r="B16" s="3"/>
      <c r="C16" s="4">
        <v>0.12</v>
      </c>
    </row>
    <row r="17" spans="1:3" ht="15">
      <c r="A17" s="3" t="s">
        <v>12</v>
      </c>
      <c r="B17" s="6">
        <v>0</v>
      </c>
      <c r="C17" s="4">
        <v>0</v>
      </c>
    </row>
    <row r="18" spans="1:3" ht="15">
      <c r="A18" s="3" t="s">
        <v>13</v>
      </c>
      <c r="B18" s="3"/>
      <c r="C18" s="4">
        <v>0</v>
      </c>
    </row>
    <row r="19" spans="1:3" ht="12.75">
      <c r="A19" s="22"/>
      <c r="B19" s="22"/>
      <c r="C19" s="23"/>
    </row>
    <row r="20" spans="1:3" ht="15.75">
      <c r="A20" s="3" t="s">
        <v>110</v>
      </c>
      <c r="B20" s="3"/>
      <c r="C20" s="4">
        <f>SUM(C10:C18)</f>
        <v>26.840000000000003</v>
      </c>
    </row>
    <row r="21" spans="1:3" ht="15">
      <c r="A21" s="3" t="s">
        <v>14</v>
      </c>
      <c r="B21" s="3"/>
      <c r="C21" s="7">
        <f>(C20/50)</f>
        <v>0.5368</v>
      </c>
    </row>
    <row r="22" spans="1:3" ht="12.75">
      <c r="A22" s="22"/>
      <c r="B22" s="22"/>
      <c r="C22" s="23"/>
    </row>
    <row r="23" spans="1:3" ht="15">
      <c r="A23" s="3" t="s">
        <v>15</v>
      </c>
      <c r="B23" s="6">
        <v>0.65</v>
      </c>
      <c r="C23" s="4">
        <v>46.15</v>
      </c>
    </row>
    <row r="24" spans="1:3" ht="12.75">
      <c r="A24" s="22"/>
      <c r="B24" s="22"/>
      <c r="C24" s="23"/>
    </row>
    <row r="25" spans="1:3" ht="15.75">
      <c r="A25" s="8" t="s">
        <v>111</v>
      </c>
      <c r="B25" s="8"/>
      <c r="C25" s="9">
        <f>(C21*46.15)</f>
        <v>24.773320000000002</v>
      </c>
    </row>
    <row r="26" spans="1:3" ht="12.75">
      <c r="A26" s="22"/>
      <c r="B26" s="22"/>
      <c r="C26" s="23"/>
    </row>
    <row r="27" spans="1:3" ht="12.75">
      <c r="A27" s="24"/>
      <c r="B27" s="24"/>
      <c r="C27" s="25"/>
    </row>
    <row r="28" spans="1:3" ht="15.75">
      <c r="A28" s="8" t="s">
        <v>16</v>
      </c>
      <c r="B28" s="3"/>
      <c r="C28" s="4"/>
    </row>
    <row r="29" spans="1:3" ht="15">
      <c r="A29" s="3" t="s">
        <v>17</v>
      </c>
      <c r="B29" s="3"/>
      <c r="C29" s="4"/>
    </row>
    <row r="30" spans="1:3" ht="15">
      <c r="A30" s="3" t="s">
        <v>18</v>
      </c>
      <c r="B30" s="16">
        <v>55</v>
      </c>
      <c r="C30" s="4"/>
    </row>
    <row r="31" spans="1:3" ht="15">
      <c r="A31" s="3" t="s">
        <v>19</v>
      </c>
      <c r="B31" s="16">
        <v>240</v>
      </c>
      <c r="C31" s="4"/>
    </row>
    <row r="32" spans="1:3" ht="12.75">
      <c r="A32" s="22"/>
      <c r="B32" s="26"/>
      <c r="C32" s="23"/>
    </row>
    <row r="33" spans="1:3" ht="15">
      <c r="A33" s="3" t="s">
        <v>20</v>
      </c>
      <c r="B33" s="16"/>
      <c r="C33" s="4"/>
    </row>
    <row r="34" spans="1:3" ht="15">
      <c r="A34" s="3" t="s">
        <v>21</v>
      </c>
      <c r="B34" s="16"/>
      <c r="C34" s="4">
        <v>6.3</v>
      </c>
    </row>
    <row r="35" spans="1:3" ht="15">
      <c r="A35" s="3" t="s">
        <v>22</v>
      </c>
      <c r="B35" s="17">
        <v>0.17</v>
      </c>
      <c r="C35" s="4">
        <v>-1.07</v>
      </c>
    </row>
    <row r="36" spans="1:3" ht="15.75">
      <c r="A36" s="8" t="s">
        <v>23</v>
      </c>
      <c r="B36" s="14"/>
      <c r="C36" s="9">
        <v>5.22</v>
      </c>
    </row>
    <row r="37" spans="1:3" ht="12.75">
      <c r="A37" s="22"/>
      <c r="B37" s="26"/>
      <c r="C37" s="23"/>
    </row>
    <row r="38" spans="1:3" ht="15">
      <c r="A38" s="3" t="s">
        <v>24</v>
      </c>
      <c r="B38" s="16"/>
      <c r="C38" s="4"/>
    </row>
    <row r="39" spans="1:3" ht="15">
      <c r="A39" s="3" t="s">
        <v>25</v>
      </c>
      <c r="B39" s="16">
        <v>100</v>
      </c>
      <c r="C39" s="4">
        <v>0.23</v>
      </c>
    </row>
    <row r="40" spans="1:3" ht="15">
      <c r="A40" s="3" t="s">
        <v>26</v>
      </c>
      <c r="B40" s="18">
        <v>0.17</v>
      </c>
      <c r="C40" s="4">
        <v>-0.03</v>
      </c>
    </row>
    <row r="41" spans="1:3" ht="15">
      <c r="A41" s="3" t="s">
        <v>27</v>
      </c>
      <c r="B41" s="18">
        <v>0.15</v>
      </c>
      <c r="C41" s="4">
        <v>0.03</v>
      </c>
    </row>
    <row r="42" spans="1:3" ht="15.75">
      <c r="A42" s="8" t="s">
        <v>28</v>
      </c>
      <c r="B42" s="14"/>
      <c r="C42" s="9">
        <v>0.23</v>
      </c>
    </row>
    <row r="43" spans="1:3" ht="12.75">
      <c r="A43" s="19"/>
      <c r="B43" s="21"/>
      <c r="C43" s="20"/>
    </row>
    <row r="44" spans="1:3" ht="15">
      <c r="A44" s="3" t="s">
        <v>29</v>
      </c>
      <c r="B44" s="16"/>
      <c r="C44" s="4"/>
    </row>
    <row r="45" spans="1:3" ht="15">
      <c r="A45" s="3" t="s">
        <v>30</v>
      </c>
      <c r="B45" s="18">
        <v>0.75</v>
      </c>
      <c r="C45" s="4">
        <v>0.56</v>
      </c>
    </row>
    <row r="46" spans="1:3" ht="15">
      <c r="A46" s="3" t="s">
        <v>31</v>
      </c>
      <c r="B46" s="18">
        <v>0.25</v>
      </c>
      <c r="C46" s="4">
        <v>0.65</v>
      </c>
    </row>
    <row r="47" spans="1:3" ht="15">
      <c r="A47" s="3" t="s">
        <v>32</v>
      </c>
      <c r="B47" s="16"/>
      <c r="C47" s="4">
        <v>0.23</v>
      </c>
    </row>
    <row r="48" spans="1:3" ht="15.75">
      <c r="A48" s="8" t="s">
        <v>33</v>
      </c>
      <c r="B48" s="16"/>
      <c r="C48" s="9">
        <v>1.44</v>
      </c>
    </row>
    <row r="49" spans="1:3" ht="12.75">
      <c r="A49" s="19"/>
      <c r="B49" s="19"/>
      <c r="C49" s="20"/>
    </row>
    <row r="50" spans="1:3" ht="15.75">
      <c r="A50" s="8" t="s">
        <v>108</v>
      </c>
      <c r="B50" s="8"/>
      <c r="C50" s="9">
        <f>(C25+C48)</f>
        <v>26.213320000000003</v>
      </c>
    </row>
    <row r="52" spans="1:3" ht="15.75">
      <c r="A52" s="8" t="s">
        <v>34</v>
      </c>
      <c r="B52" s="14" t="s">
        <v>35</v>
      </c>
      <c r="C52" s="15" t="s">
        <v>36</v>
      </c>
    </row>
    <row r="53" spans="1:3" ht="15">
      <c r="A53" s="3" t="s">
        <v>37</v>
      </c>
      <c r="B53" s="4">
        <v>0</v>
      </c>
      <c r="C53" s="7">
        <f>(B53/B4)</f>
        <v>0</v>
      </c>
    </row>
    <row r="54" spans="1:3" ht="15">
      <c r="A54" s="3" t="s">
        <v>38</v>
      </c>
      <c r="B54" s="4">
        <v>2400</v>
      </c>
      <c r="C54" s="7">
        <f>(B54/B4)</f>
        <v>0.06</v>
      </c>
    </row>
    <row r="55" spans="1:3" ht="15">
      <c r="A55" s="3" t="s">
        <v>39</v>
      </c>
      <c r="B55" s="4">
        <v>4400</v>
      </c>
      <c r="C55" s="7">
        <f>(B55/B4)</f>
        <v>0.11</v>
      </c>
    </row>
    <row r="56" spans="1:3" ht="15">
      <c r="A56" s="3" t="s">
        <v>40</v>
      </c>
      <c r="B56" s="4">
        <v>16800</v>
      </c>
      <c r="C56" s="7">
        <f>(B56/B4)</f>
        <v>0.42</v>
      </c>
    </row>
    <row r="57" spans="1:3" ht="15">
      <c r="A57" s="3" t="s">
        <v>41</v>
      </c>
      <c r="B57" s="4">
        <v>22800</v>
      </c>
      <c r="C57" s="7">
        <f>(B57/B4)</f>
        <v>0.57</v>
      </c>
    </row>
    <row r="58" spans="1:3" ht="15">
      <c r="A58" s="3" t="s">
        <v>42</v>
      </c>
      <c r="B58" s="4">
        <v>13680</v>
      </c>
      <c r="C58" s="7">
        <f>(B58/B4)</f>
        <v>0.342</v>
      </c>
    </row>
    <row r="59" spans="1:3" ht="15">
      <c r="A59" s="3" t="s">
        <v>43</v>
      </c>
      <c r="B59" s="4">
        <v>5000</v>
      </c>
      <c r="C59" s="7">
        <f>(B59/B4)</f>
        <v>0.125</v>
      </c>
    </row>
    <row r="60" spans="1:3" ht="15">
      <c r="A60" s="3" t="s">
        <v>44</v>
      </c>
      <c r="B60" s="4">
        <v>3000</v>
      </c>
      <c r="C60" s="7">
        <f>(B60/B4)</f>
        <v>0.075</v>
      </c>
    </row>
    <row r="61" spans="1:3" ht="15">
      <c r="A61" s="3" t="s">
        <v>45</v>
      </c>
      <c r="B61" s="4">
        <v>1000</v>
      </c>
      <c r="C61" s="7">
        <f>(B61/B4)</f>
        <v>0.025</v>
      </c>
    </row>
    <row r="62" spans="1:3" ht="15">
      <c r="A62" s="3" t="s">
        <v>46</v>
      </c>
      <c r="B62" s="4">
        <v>5000</v>
      </c>
      <c r="C62" s="7">
        <f>(B62/B4)</f>
        <v>0.125</v>
      </c>
    </row>
    <row r="63" spans="1:3" ht="15">
      <c r="A63" s="3" t="s">
        <v>47</v>
      </c>
      <c r="B63" s="4">
        <v>500</v>
      </c>
      <c r="C63" s="7">
        <f>(B63/B4)</f>
        <v>0.0125</v>
      </c>
    </row>
    <row r="64" spans="1:3" ht="15">
      <c r="A64" s="3" t="s">
        <v>48</v>
      </c>
      <c r="B64" s="4"/>
      <c r="C64" s="4"/>
    </row>
    <row r="65" spans="1:3" ht="12.75">
      <c r="A65" s="22"/>
      <c r="B65" s="23"/>
      <c r="C65" s="23"/>
    </row>
    <row r="66" spans="1:3" ht="15.75">
      <c r="A66" s="8" t="s">
        <v>107</v>
      </c>
      <c r="B66" s="9">
        <f>SUM(B54:B63)</f>
        <v>74580</v>
      </c>
      <c r="C66" s="9">
        <f>SUM(C54:C63)</f>
        <v>1.8644999999999998</v>
      </c>
    </row>
    <row r="67" spans="1:3" ht="12.75">
      <c r="A67" s="22"/>
      <c r="B67" s="23"/>
      <c r="C67" s="23"/>
    </row>
    <row r="68" spans="1:3" ht="15">
      <c r="A68" s="3" t="s">
        <v>49</v>
      </c>
      <c r="B68" s="4">
        <v>0</v>
      </c>
      <c r="C68" s="4"/>
    </row>
    <row r="69" spans="1:3" ht="15">
      <c r="A69" s="3" t="s">
        <v>50</v>
      </c>
      <c r="B69" s="4">
        <v>6720</v>
      </c>
      <c r="C69" s="7">
        <f>(B69/B4)</f>
        <v>0.168</v>
      </c>
    </row>
    <row r="70" spans="1:3" ht="15">
      <c r="A70" s="3" t="s">
        <v>51</v>
      </c>
      <c r="B70" s="4">
        <v>4100</v>
      </c>
      <c r="C70" s="7">
        <f>(B70/B4)</f>
        <v>0.1025</v>
      </c>
    </row>
    <row r="71" spans="1:3" ht="15">
      <c r="A71" s="3" t="s">
        <v>52</v>
      </c>
      <c r="B71" s="4">
        <v>24000</v>
      </c>
      <c r="C71" s="7">
        <f>(B71/B4)</f>
        <v>0.6</v>
      </c>
    </row>
    <row r="72" spans="1:3" ht="15">
      <c r="A72" s="3" t="s">
        <v>53</v>
      </c>
      <c r="B72" s="4">
        <v>3600</v>
      </c>
      <c r="C72" s="7">
        <f>(B72/B4)</f>
        <v>0.09</v>
      </c>
    </row>
    <row r="73" spans="1:3" ht="15">
      <c r="A73" s="3" t="s">
        <v>54</v>
      </c>
      <c r="B73" s="4">
        <v>1000</v>
      </c>
      <c r="C73" s="7">
        <f>(B73/B4)</f>
        <v>0.025</v>
      </c>
    </row>
    <row r="74" spans="1:3" ht="15">
      <c r="A74" s="3" t="s">
        <v>55</v>
      </c>
      <c r="B74" s="4">
        <v>500</v>
      </c>
      <c r="C74" s="7">
        <f>(B74/B4)</f>
        <v>0.0125</v>
      </c>
    </row>
    <row r="75" spans="1:3" ht="15">
      <c r="A75" s="3" t="s">
        <v>56</v>
      </c>
      <c r="B75" s="4">
        <v>1000</v>
      </c>
      <c r="C75" s="7">
        <f>(B75/B4)</f>
        <v>0.025</v>
      </c>
    </row>
    <row r="76" spans="1:3" ht="15">
      <c r="A76" s="3" t="s">
        <v>57</v>
      </c>
      <c r="B76" s="4">
        <v>1000</v>
      </c>
      <c r="C76" s="7">
        <f>(B76/B4)</f>
        <v>0.025</v>
      </c>
    </row>
    <row r="77" spans="1:3" ht="15">
      <c r="A77" s="3" t="s">
        <v>58</v>
      </c>
      <c r="B77" s="4">
        <v>1000</v>
      </c>
      <c r="C77" s="7">
        <f>(B77/B4)</f>
        <v>0.025</v>
      </c>
    </row>
    <row r="78" spans="1:3" ht="15">
      <c r="A78" s="3" t="s">
        <v>59</v>
      </c>
      <c r="B78" s="4">
        <v>1000</v>
      </c>
      <c r="C78" s="7">
        <f>(B78/B4)</f>
        <v>0.025</v>
      </c>
    </row>
    <row r="79" spans="1:3" ht="15">
      <c r="A79" s="3" t="s">
        <v>60</v>
      </c>
      <c r="B79" s="4">
        <v>500</v>
      </c>
      <c r="C79" s="7">
        <f>(B79/B4)</f>
        <v>0.0125</v>
      </c>
    </row>
    <row r="80" spans="1:3" ht="15">
      <c r="A80" s="3" t="s">
        <v>61</v>
      </c>
      <c r="B80" s="4">
        <v>1000</v>
      </c>
      <c r="C80" s="7">
        <f>(B80/B4)</f>
        <v>0.025</v>
      </c>
    </row>
    <row r="81" spans="1:3" ht="15">
      <c r="A81" s="3" t="s">
        <v>62</v>
      </c>
      <c r="B81" s="4">
        <v>1000</v>
      </c>
      <c r="C81" s="7">
        <f>(B81/B4)</f>
        <v>0.025</v>
      </c>
    </row>
    <row r="82" spans="1:3" ht="15">
      <c r="A82" s="3" t="s">
        <v>63</v>
      </c>
      <c r="B82" s="4">
        <v>500</v>
      </c>
      <c r="C82" s="7">
        <f>(B82/B4)</f>
        <v>0.0125</v>
      </c>
    </row>
    <row r="83" spans="1:3" ht="15">
      <c r="A83" s="3" t="s">
        <v>64</v>
      </c>
      <c r="B83" s="4">
        <v>100</v>
      </c>
      <c r="C83" s="7">
        <f>(B83/B4)</f>
        <v>0.0025</v>
      </c>
    </row>
    <row r="84" spans="1:3" ht="15">
      <c r="A84" s="3" t="s">
        <v>65</v>
      </c>
      <c r="B84" s="4">
        <v>500</v>
      </c>
      <c r="C84" s="7">
        <f>(B84/B4)</f>
        <v>0.0125</v>
      </c>
    </row>
    <row r="85" spans="1:3" ht="15">
      <c r="A85" s="3" t="s">
        <v>66</v>
      </c>
      <c r="B85" s="4">
        <v>200</v>
      </c>
      <c r="C85" s="7">
        <f>(B85/B4)</f>
        <v>0.005</v>
      </c>
    </row>
    <row r="86" spans="1:3" ht="15">
      <c r="A86" s="3" t="s">
        <v>67</v>
      </c>
      <c r="B86" s="4">
        <v>1000</v>
      </c>
      <c r="C86" s="7">
        <f>(B86/B4)</f>
        <v>0.025</v>
      </c>
    </row>
    <row r="87" spans="1:3" ht="15">
      <c r="A87" s="3" t="s">
        <v>68</v>
      </c>
      <c r="B87" s="4">
        <v>1000</v>
      </c>
      <c r="C87" s="7">
        <f>(B87/B4)</f>
        <v>0.025</v>
      </c>
    </row>
    <row r="88" spans="1:3" ht="15">
      <c r="A88" s="3" t="s">
        <v>69</v>
      </c>
      <c r="B88" s="4">
        <v>100</v>
      </c>
      <c r="C88" s="7">
        <f>(B88/B4)</f>
        <v>0.0025</v>
      </c>
    </row>
    <row r="89" spans="1:3" ht="15">
      <c r="A89" s="3" t="s">
        <v>70</v>
      </c>
      <c r="B89" s="4">
        <v>500</v>
      </c>
      <c r="C89" s="7">
        <f>(B89/B4)</f>
        <v>0.0125</v>
      </c>
    </row>
    <row r="90" spans="1:3" ht="15">
      <c r="A90" s="3" t="s">
        <v>71</v>
      </c>
      <c r="B90" s="4">
        <v>0</v>
      </c>
      <c r="C90" s="7"/>
    </row>
    <row r="91" spans="1:3" ht="15.75">
      <c r="A91" s="8" t="s">
        <v>106</v>
      </c>
      <c r="B91" s="9">
        <f>SUM(B68:B90)</f>
        <v>50320</v>
      </c>
      <c r="C91" s="11">
        <f>SUM(C69:C90)</f>
        <v>1.257999999999999</v>
      </c>
    </row>
    <row r="92" spans="1:3" ht="12.75">
      <c r="A92" s="24"/>
      <c r="B92" s="25"/>
      <c r="C92" s="27"/>
    </row>
    <row r="93" spans="1:3" ht="15.75">
      <c r="A93" s="8" t="s">
        <v>72</v>
      </c>
      <c r="B93" s="4"/>
      <c r="C93" s="7"/>
    </row>
    <row r="94" spans="1:3" ht="15">
      <c r="A94" s="3" t="s">
        <v>73</v>
      </c>
      <c r="B94" s="4">
        <v>300</v>
      </c>
      <c r="C94" s="7">
        <f>(B94/B4)</f>
        <v>0.0075</v>
      </c>
    </row>
    <row r="95" spans="1:3" ht="15">
      <c r="A95" s="3" t="s">
        <v>74</v>
      </c>
      <c r="B95" s="4">
        <v>50</v>
      </c>
      <c r="C95" s="7">
        <f>(B95/B4)</f>
        <v>0.00125</v>
      </c>
    </row>
    <row r="96" spans="1:3" ht="15">
      <c r="A96" s="3" t="s">
        <v>75</v>
      </c>
      <c r="B96" s="4">
        <v>0</v>
      </c>
      <c r="C96" s="4">
        <v>0</v>
      </c>
    </row>
    <row r="97" spans="1:3" ht="15">
      <c r="A97" s="3" t="s">
        <v>76</v>
      </c>
      <c r="B97" s="4">
        <v>0</v>
      </c>
      <c r="C97" s="10">
        <v>0</v>
      </c>
    </row>
    <row r="98" spans="1:3" ht="15">
      <c r="A98" s="3" t="s">
        <v>77</v>
      </c>
      <c r="B98" s="4">
        <v>0</v>
      </c>
      <c r="C98" s="4">
        <v>0</v>
      </c>
    </row>
    <row r="99" spans="1:3" ht="12.75">
      <c r="A99" s="22"/>
      <c r="B99" s="24"/>
      <c r="C99" s="23"/>
    </row>
    <row r="100" spans="1:3" ht="15.75">
      <c r="A100" s="8" t="s">
        <v>105</v>
      </c>
      <c r="B100" s="9">
        <f>SUM(B94:B98)</f>
        <v>350</v>
      </c>
      <c r="C100" s="11">
        <f>SUM(C94:C99)</f>
        <v>0.008749999999999999</v>
      </c>
    </row>
    <row r="101" spans="1:3" ht="15.75">
      <c r="A101" s="8" t="s">
        <v>102</v>
      </c>
      <c r="B101" s="9">
        <f>(B66+B91+B100)</f>
        <v>125250</v>
      </c>
      <c r="C101" s="9">
        <f>(C100+C91+C66)</f>
        <v>3.1312499999999988</v>
      </c>
    </row>
    <row r="102" spans="1:3" ht="15">
      <c r="A102" s="3"/>
      <c r="B102" s="3"/>
      <c r="C102" s="4"/>
    </row>
    <row r="103" spans="1:3" ht="15.75">
      <c r="A103" s="8" t="s">
        <v>78</v>
      </c>
      <c r="B103" s="8"/>
      <c r="C103" s="12">
        <f>(C50+C101)</f>
        <v>29.34457</v>
      </c>
    </row>
    <row r="104" spans="1:3" ht="15">
      <c r="A104" s="3"/>
      <c r="B104" s="3"/>
      <c r="C104" s="4"/>
    </row>
    <row r="105" spans="1:3" ht="15">
      <c r="A105" s="3"/>
      <c r="B105" s="3"/>
      <c r="C105" s="4"/>
    </row>
    <row r="106" spans="1:3" ht="15">
      <c r="A106" s="3" t="s">
        <v>79</v>
      </c>
      <c r="B106" s="3"/>
      <c r="C106" s="4">
        <v>1.5</v>
      </c>
    </row>
    <row r="107" spans="1:3" ht="15">
      <c r="A107" s="3" t="s">
        <v>80</v>
      </c>
      <c r="B107" s="3"/>
      <c r="C107" s="4">
        <v>0.045</v>
      </c>
    </row>
    <row r="108" spans="1:3" ht="15.75">
      <c r="A108" s="8" t="s">
        <v>104</v>
      </c>
      <c r="B108" s="8"/>
      <c r="C108" s="9">
        <v>1.545</v>
      </c>
    </row>
    <row r="109" spans="1:3" ht="15">
      <c r="A109" s="3"/>
      <c r="B109" s="3"/>
      <c r="C109" s="4"/>
    </row>
    <row r="110" spans="1:3" ht="15.75">
      <c r="A110" s="8" t="s">
        <v>103</v>
      </c>
      <c r="B110" s="8"/>
      <c r="C110" s="9">
        <f>(C103+C108)</f>
        <v>30.88957</v>
      </c>
    </row>
    <row r="111" spans="1:3" ht="15">
      <c r="A111" s="3"/>
      <c r="B111" s="3"/>
      <c r="C111" s="4"/>
    </row>
    <row r="112" spans="1:3" ht="15.75">
      <c r="A112" s="8" t="s">
        <v>81</v>
      </c>
      <c r="B112" s="3"/>
      <c r="C112" s="4"/>
    </row>
    <row r="113" spans="1:3" ht="15">
      <c r="A113" s="3" t="s">
        <v>82</v>
      </c>
      <c r="B113" s="6">
        <v>0.12</v>
      </c>
      <c r="C113" s="4"/>
    </row>
    <row r="114" spans="1:3" ht="15">
      <c r="A114" s="3" t="s">
        <v>83</v>
      </c>
      <c r="B114" s="6">
        <v>0.0365</v>
      </c>
      <c r="C114" s="4"/>
    </row>
    <row r="115" spans="1:3" ht="15">
      <c r="A115" s="3" t="s">
        <v>84</v>
      </c>
      <c r="B115" s="6">
        <v>0.0038</v>
      </c>
      <c r="C115" s="4"/>
    </row>
    <row r="116" spans="1:3" ht="15">
      <c r="A116" s="3" t="s">
        <v>85</v>
      </c>
      <c r="B116" s="6">
        <v>0.03</v>
      </c>
      <c r="C116" s="4"/>
    </row>
    <row r="117" spans="1:3" ht="15">
      <c r="A117" s="3" t="s">
        <v>86</v>
      </c>
      <c r="B117" s="6">
        <v>0.01</v>
      </c>
      <c r="C117" s="4"/>
    </row>
    <row r="118" spans="1:3" ht="15">
      <c r="A118" s="3" t="s">
        <v>87</v>
      </c>
      <c r="B118" s="6">
        <v>0</v>
      </c>
      <c r="C118" s="4"/>
    </row>
    <row r="119" spans="1:3" ht="15">
      <c r="A119" s="3" t="s">
        <v>88</v>
      </c>
      <c r="B119" s="6">
        <v>0</v>
      </c>
      <c r="C119" s="4"/>
    </row>
    <row r="120" spans="1:3" ht="15">
      <c r="A120" s="3" t="s">
        <v>89</v>
      </c>
      <c r="B120" s="6">
        <v>0</v>
      </c>
      <c r="C120" s="4"/>
    </row>
    <row r="121" spans="1:3" ht="15">
      <c r="A121" s="3" t="s">
        <v>90</v>
      </c>
      <c r="B121" s="6">
        <v>0.15</v>
      </c>
      <c r="C121" s="4"/>
    </row>
    <row r="122" spans="1:3" ht="15.75">
      <c r="A122" s="8" t="s">
        <v>91</v>
      </c>
      <c r="B122" s="13">
        <f>SUM(B113:B121)</f>
        <v>0.3503</v>
      </c>
      <c r="C122" s="4"/>
    </row>
    <row r="123" spans="1:3" ht="15">
      <c r="A123" s="3"/>
      <c r="B123" s="3"/>
      <c r="C123" s="4"/>
    </row>
    <row r="124" spans="1:3" ht="15">
      <c r="A124" s="3"/>
      <c r="B124" s="3"/>
      <c r="C124" s="4"/>
    </row>
    <row r="125" spans="1:3" ht="15.75">
      <c r="A125" s="8" t="s">
        <v>92</v>
      </c>
      <c r="B125" s="14" t="s">
        <v>93</v>
      </c>
      <c r="C125" s="15" t="s">
        <v>94</v>
      </c>
    </row>
    <row r="126" spans="1:3" ht="15">
      <c r="A126" s="3" t="s">
        <v>95</v>
      </c>
      <c r="B126" s="6">
        <v>1</v>
      </c>
      <c r="C126" s="4">
        <f>(C110*100)/(64.97)</f>
        <v>47.544358934893026</v>
      </c>
    </row>
    <row r="127" spans="1:3" ht="15">
      <c r="A127" s="3" t="s">
        <v>96</v>
      </c>
      <c r="B127" s="6">
        <v>0.8</v>
      </c>
      <c r="C127" s="4">
        <f>(C126*80%)</f>
        <v>38.035487147914424</v>
      </c>
    </row>
    <row r="128" spans="1:3" ht="15">
      <c r="A128" s="3" t="s">
        <v>97</v>
      </c>
      <c r="B128" s="6">
        <v>0.75</v>
      </c>
      <c r="C128" s="4">
        <f>(C126*75%)</f>
        <v>35.65826920116977</v>
      </c>
    </row>
    <row r="129" spans="1:3" ht="15">
      <c r="A129" s="3" t="s">
        <v>98</v>
      </c>
      <c r="B129" s="6">
        <v>0.68</v>
      </c>
      <c r="C129" s="4">
        <f>(C126*68%)</f>
        <v>32.33016407572726</v>
      </c>
    </row>
    <row r="130" spans="1:3" ht="15">
      <c r="A130" s="3" t="s">
        <v>99</v>
      </c>
      <c r="B130" s="6">
        <v>0.67</v>
      </c>
      <c r="C130" s="4">
        <f>(C126*67%)</f>
        <v>31.85472048637833</v>
      </c>
    </row>
    <row r="131" spans="1:3" ht="15">
      <c r="A131" s="3" t="s">
        <v>100</v>
      </c>
      <c r="B131" s="6">
        <v>0.55</v>
      </c>
      <c r="C131" s="4">
        <f>(C126*55%)</f>
        <v>26.149397414191167</v>
      </c>
    </row>
    <row r="132" spans="1:3" ht="15">
      <c r="A132" s="3" t="s">
        <v>101</v>
      </c>
      <c r="B132" s="6">
        <v>0.5</v>
      </c>
      <c r="C132" s="4">
        <f>(C126*50%)</f>
        <v>23.772179467446513</v>
      </c>
    </row>
    <row r="133" spans="1:3" ht="15">
      <c r="A133" s="3"/>
      <c r="B133" s="3"/>
      <c r="C133" s="4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DOMINIO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DOMINIO PUBLICO</dc:creator>
  <cp:keywords/>
  <dc:description/>
  <cp:lastModifiedBy>sindipatronal</cp:lastModifiedBy>
  <cp:lastPrinted>2003-02-06T19:50:50Z</cp:lastPrinted>
  <dcterms:created xsi:type="dcterms:W3CDTF">2001-03-05T19:48:22Z</dcterms:created>
  <dcterms:modified xsi:type="dcterms:W3CDTF">2005-04-05T12:45:24Z</dcterms:modified>
  <cp:category/>
  <cp:version/>
  <cp:contentType/>
  <cp:contentStatus/>
</cp:coreProperties>
</file>